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C:\Users\gsteph13\Downloads\"/>
    </mc:Choice>
  </mc:AlternateContent>
  <xr:revisionPtr revIDLastSave="0" documentId="13_ncr:1_{40FE0207-38B5-4008-ADC5-CC74F300E4BC}" xr6:coauthVersionLast="36" xr6:coauthVersionMax="36" xr10:uidLastSave="{00000000-0000-0000-0000-000000000000}"/>
  <bookViews>
    <workbookView xWindow="0" yWindow="0" windowWidth="21570" windowHeight="7380" xr2:uid="{4BB5709A-436F-45D5-A3A4-0C15EF3957F2}"/>
  </bookViews>
  <sheets>
    <sheet name="Instructions" sheetId="3" r:id="rId1"/>
    <sheet name="Seed weight template" sheetId="7" r:id="rId2"/>
    <sheet name="Seed count template" sheetId="6" r:id="rId3"/>
  </sheets>
  <definedNames>
    <definedName name="_xlnm.Print_Area" localSheetId="0">Instructions!$A$1:$H$26</definedName>
    <definedName name="_xlnm.Print_Area" localSheetId="2">'Seed count template'!$A$1:$H$27</definedName>
    <definedName name="_xlnm.Print_Area" localSheetId="1">'Seed weight template'!$A$1:$H$25</definedName>
    <definedName name="_xlnm.Print_Titles" localSheetId="0">Instructions!$1:$2</definedName>
    <definedName name="_xlnm.Print_Titles" localSheetId="2">'Seed count template'!$1:$3</definedName>
    <definedName name="_xlnm.Print_Titles" localSheetId="1">'Seed weight template'!$1:$3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12" i="7"/>
  <c r="F23" i="7" l="1"/>
  <c r="E23" i="7"/>
  <c r="D23" i="7"/>
  <c r="C23" i="7"/>
  <c r="A23" i="7"/>
  <c r="G22" i="7"/>
  <c r="F22" i="7"/>
  <c r="E22" i="7"/>
  <c r="D22" i="7"/>
  <c r="C22" i="7"/>
  <c r="A22" i="7"/>
  <c r="B16" i="7"/>
  <c r="B15" i="7"/>
  <c r="F11" i="7"/>
  <c r="E9" i="7"/>
  <c r="G25" i="6"/>
  <c r="F25" i="6"/>
  <c r="E25" i="6"/>
  <c r="D25" i="6"/>
  <c r="C25" i="6"/>
  <c r="A25" i="6"/>
  <c r="F24" i="6"/>
  <c r="E24" i="6"/>
  <c r="D24" i="6"/>
  <c r="C24" i="6"/>
  <c r="A24" i="6"/>
  <c r="B18" i="6"/>
  <c r="B17" i="6"/>
  <c r="B16" i="6"/>
  <c r="B21" i="6" s="1"/>
  <c r="F13" i="6"/>
  <c r="E11" i="6"/>
  <c r="G15" i="6" l="1"/>
  <c r="H15" i="6" s="1"/>
  <c r="G17" i="6"/>
  <c r="H17" i="6" s="1"/>
  <c r="G16" i="6"/>
  <c r="H16" i="6" s="1"/>
  <c r="G20" i="6"/>
  <c r="H20" i="6" s="1"/>
  <c r="G18" i="6"/>
  <c r="H18" i="6" s="1"/>
  <c r="G19" i="6"/>
  <c r="H19" i="6" s="1"/>
  <c r="G14" i="6"/>
  <c r="H14" i="6" s="1"/>
  <c r="G21" i="6"/>
  <c r="H21" i="6" s="1"/>
  <c r="B21" i="7"/>
  <c r="B22" i="7" s="1"/>
  <c r="B19" i="7"/>
  <c r="B23" i="6"/>
  <c r="B24" i="6" s="1"/>
  <c r="B22" i="6"/>
  <c r="B25" i="6" s="1"/>
  <c r="B20" i="7" l="1"/>
  <c r="B23" i="7" s="1"/>
</calcChain>
</file>

<file path=xl/sharedStrings.xml><?xml version="1.0" encoding="utf-8"?>
<sst xmlns="http://schemas.openxmlformats.org/spreadsheetml/2006/main" count="90" uniqueCount="64">
  <si>
    <t>Drill Calibration Sheet Using Seed Weight</t>
  </si>
  <si>
    <t xml:space="preserve">Type in your row spacing, planter drive wheel circumference, number of revolutions, target seeding rate and the number of tubes you will collect. The chart below then shows the grams or ounces per row to collect over this distance to achieve your indicated seeding rate.  Enter your setting number and weight collected in the data log and the rate will auto calculate. </t>
  </si>
  <si>
    <t xml:space="preserve">       Put record keeping information in the gray cells  </t>
  </si>
  <si>
    <t>↓</t>
  </si>
  <si>
    <t>Drill Make &amp; Model</t>
  </si>
  <si>
    <t>Date</t>
  </si>
  <si>
    <t>Seed Mixture ID</t>
  </si>
  <si>
    <t>Calibration by:</t>
  </si>
  <si>
    <t>Fill in all light blue cells with your data</t>
  </si>
  <si>
    <t>Data Log</t>
  </si>
  <si>
    <t># of tubes to collect</t>
  </si>
  <si>
    <t>Setting</t>
  </si>
  <si>
    <t>lb./acre</t>
  </si>
  <si>
    <t>Distance Collected "ft"</t>
  </si>
  <si>
    <t>lbs/A desired</t>
  </si>
  <si>
    <t xml:space="preserve">Calculations </t>
  </si>
  <si>
    <t>Area per row A</t>
  </si>
  <si>
    <t>ounces to collect/row</t>
  </si>
  <si>
    <t>grams to collect/row</t>
  </si>
  <si>
    <t>Are you going to weigh in ounces?  Select "yes" from the drop down arrow of cell H21 =&gt;</t>
  </si>
  <si>
    <t>No</t>
  </si>
  <si>
    <t>Disregard first run--always light while establishing seed flow</t>
  </si>
  <si>
    <t>Drill Calibration Sheet Using Seed Count</t>
  </si>
  <si>
    <t xml:space="preserve">Type in your row spacing, planter drive wheel circumference, number of revolutions, target seeding rate, seed number per pound and the number of tubes you will collect. The chart below then shows the grams or ounces per row to collect over this distance to achieve your indicated seeding rate.  Enter your setting number and weight collected in the data log and the rates will auto calculate. </t>
  </si>
  <si>
    <t xml:space="preserve">         Put record keeping information in the gray cells  </t>
  </si>
  <si>
    <t>Seed Type &amp; Variety</t>
  </si>
  <si>
    <t>Seeds/acre</t>
  </si>
  <si>
    <t>seeds/acre target</t>
  </si>
  <si>
    <t>Are you going to weigh in ounces?  Choose "yes" in the drop down box of cell H23 =&gt;</t>
  </si>
  <si>
    <t>Drill Calibration Sheet Instructions</t>
  </si>
  <si>
    <t>Spreadsheet Information</t>
  </si>
  <si>
    <t>*The spreadsheets are designed for static calibration of grain drills or planters.</t>
  </si>
  <si>
    <t>*The spreadsheets are protected to keep from knocking the formulas out of the cells.</t>
  </si>
  <si>
    <t>*Copy the template into a new worksheet so you can keep the template as a clean copy.</t>
  </si>
  <si>
    <t>*If you want to drive a known course for your calibration, just enter 12 inches as the wheel circumference and enter the distance traveled in feet under the number of revolutions.</t>
  </si>
  <si>
    <t>*Use the seed weight template for planting seeds on a pounds per acre basis.</t>
  </si>
  <si>
    <t>*Use the seed count template for planting seeds on a seed number per acre basis (i.e. soybeans).</t>
  </si>
  <si>
    <t>*Enter your numerical data for your drill and seed selection in the light blue cells.</t>
  </si>
  <si>
    <t>*Enter your descriptive data in the gray cells to keep a record of your calibration.</t>
  </si>
  <si>
    <t>*The calculated target seed weight is displayed in the yellow cells.</t>
  </si>
  <si>
    <t>Calibration Procedure</t>
  </si>
  <si>
    <t>*Put a mark on the drive wheel so you can accurately count the number of drive wheel revolutions.</t>
  </si>
  <si>
    <t>*Enter the number of revolutions you plan to use.  The distance is displayed in the spreadsheet for your reference.</t>
  </si>
  <si>
    <t xml:space="preserve">*Make sure you enter the correct row spacing for your drill. </t>
  </si>
  <si>
    <t>*Enter the number of "rows" or drop tubes you plan to collect.</t>
  </si>
  <si>
    <t>*For the seed weight template enter the target pounds/acre for your crop.</t>
  </si>
  <si>
    <t>*For the seed count template you must enter the seeds/pound and the seed count/acre (i.e. soybeans).</t>
  </si>
  <si>
    <t>*If you have a computer present during calibration, enter the setting and weight collected in the blue cells of the data log and the rate is automatically calculated.</t>
  </si>
  <si>
    <t>*If you do not use a computer during the calibration, after filling in your information for the calibration, the worksheet can be printed so you can write your results into the data log .</t>
  </si>
  <si>
    <t>Disregard the first run--it always runs light while establishing seed flow</t>
  </si>
  <si>
    <t>Units</t>
  </si>
  <si>
    <t>Yes</t>
  </si>
  <si>
    <t>*If you are going to weigh in ounces, choose "Yes" from the drop down menu at the bottom right of the sheet.  Grams is the default unit.</t>
  </si>
  <si>
    <t>Target rate pounds/acre</t>
  </si>
  <si>
    <t>Drive wheel circumference in inches</t>
  </si>
  <si>
    <t>Number of revolutions</t>
  </si>
  <si>
    <t>Seeds/pound</t>
  </si>
  <si>
    <t>Target seeds/acre</t>
  </si>
  <si>
    <t>Drive wheel circumference (inches)</t>
  </si>
  <si>
    <t>Revolutions for collection</t>
  </si>
  <si>
    <t>Row Spacing "inches"</t>
  </si>
  <si>
    <t>*Use a measuring tape to measure the circumference of the drive wheel in inches in the center of the wheel.  It may be easier to wrap a string around the wheel then measure the length.</t>
  </si>
  <si>
    <t>This drill calibration worksheet is based on a similar sheet created by Kings AgriSeeds with their permission.</t>
  </si>
  <si>
    <t>SPES-283NP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</si>
</sst>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amily val="2"/>
    </font>
    <font>
      <sz val="14"/>
      <name val="Arial"/>
      <family val="2"/>
    </font>
    <font>
      <i/>
      <sz val="10"/>
      <name val="Arial"/>
      <family val="2"/>
    </font>
    <font>
      <b/>
      <sz val="12"/>
      <name val="Arial"/>
      <family val="2"/>
    </font>
    <font>
      <b/>
      <sz val="11"/>
      <name val="Arial"/>
      <family val="2"/>
    </font>
    <font>
      <b/>
      <sz val="10"/>
      <name val="Arial"/>
      <family val="2"/>
    </font>
    <font>
      <b/>
      <sz val="16"/>
      <name val="Calibri"/>
      <family val="2"/>
    </font>
    <font>
      <sz val="11"/>
      <name val="Arial"/>
      <family val="2"/>
    </font>
    <font>
      <b/>
      <sz val="14"/>
      <name val="Arial"/>
      <family val="2"/>
    </font>
    <font>
      <sz val="10"/>
      <name val="Times New Roman"/>
      <family val="1"/>
    </font>
    <font>
      <b/>
      <sz val="22"/>
      <color rgb="FFFF0000"/>
      <name val="Calibri"/>
      <family val="2"/>
    </font>
    <font>
      <b/>
      <sz val="20"/>
      <color rgb="FFFF0000"/>
      <name val="Calibri"/>
      <family val="2"/>
    </font>
    <font>
      <sz val="12"/>
      <name val="Arial"/>
      <family val="2"/>
    </font>
  </fonts>
  <fills count="6">
    <fill>
      <patternFill patternType="none"/>
    </fill>
    <fill>
      <patternFill patternType="gray125"/>
    </fill>
    <fill>
      <patternFill patternType="solid">
        <fgColor rgb="FFE8E8E8"/>
        <bgColor indexed="64"/>
      </patternFill>
    </fill>
    <fill>
      <patternFill patternType="solid">
        <fgColor rgb="FFE7FFFF"/>
        <bgColor indexed="64"/>
      </patternFill>
    </fill>
    <fill>
      <patternFill patternType="solid">
        <fgColor rgb="FFFFFFC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88">
    <xf numFmtId="0" fontId="0" fillId="0" borderId="0" xfId="0"/>
    <xf numFmtId="0" fontId="0" fillId="0" borderId="0" xfId="0" applyProtection="1">
      <protection locked="0"/>
    </xf>
    <xf numFmtId="0" fontId="3" fillId="0" borderId="0" xfId="0" applyFont="1" applyAlignment="1" applyProtection="1">
      <alignment horizontal="left"/>
    </xf>
    <xf numFmtId="0" fontId="5" fillId="0" borderId="0" xfId="0" applyFont="1" applyAlignment="1" applyProtection="1">
      <alignment horizontal="right"/>
    </xf>
    <xf numFmtId="0" fontId="6" fillId="0" borderId="0" xfId="0" applyFont="1" applyAlignment="1" applyProtection="1">
      <alignment horizontal="center"/>
    </xf>
    <xf numFmtId="0" fontId="0" fillId="0" borderId="0" xfId="0" applyProtection="1"/>
    <xf numFmtId="0" fontId="6" fillId="0" borderId="0" xfId="0" applyFont="1" applyAlignment="1" applyProtection="1">
      <alignment horizontal="left"/>
    </xf>
    <xf numFmtId="0" fontId="0" fillId="0" borderId="0" xfId="0" applyFill="1" applyAlignment="1" applyProtection="1">
      <alignment vertical="center"/>
    </xf>
    <xf numFmtId="14" fontId="0" fillId="0" borderId="0" xfId="0" applyNumberFormat="1" applyFill="1" applyProtection="1"/>
    <xf numFmtId="14" fontId="0" fillId="2" borderId="1" xfId="0" applyNumberFormat="1" applyFill="1" applyBorder="1" applyProtection="1">
      <protection locked="0"/>
    </xf>
    <xf numFmtId="0" fontId="7" fillId="0" borderId="0" xfId="0" applyFont="1" applyFill="1" applyAlignment="1" applyProtection="1">
      <alignment vertical="center"/>
    </xf>
    <xf numFmtId="0" fontId="0" fillId="0" borderId="0" xfId="0" applyFill="1" applyAlignment="1" applyProtection="1">
      <alignment horizontal="right"/>
    </xf>
    <xf numFmtId="0" fontId="3" fillId="0" borderId="0" xfId="0" applyFont="1" applyAlignment="1" applyProtection="1"/>
    <xf numFmtId="164" fontId="0" fillId="0" borderId="0" xfId="0" applyNumberFormat="1" applyAlignment="1" applyProtection="1">
      <alignment horizontal="center"/>
    </xf>
    <xf numFmtId="0" fontId="0" fillId="0" borderId="0" xfId="0" applyAlignment="1" applyProtection="1">
      <alignment wrapText="1"/>
    </xf>
    <xf numFmtId="0" fontId="0" fillId="0" borderId="0" xfId="0" applyAlignment="1" applyProtection="1">
      <alignment vertical="center"/>
    </xf>
    <xf numFmtId="0" fontId="0" fillId="0" borderId="1" xfId="0" applyBorder="1" applyProtection="1"/>
    <xf numFmtId="0" fontId="0" fillId="0" borderId="1" xfId="0" applyBorder="1" applyAlignment="1" applyProtection="1">
      <alignment vertical="justify" wrapText="1"/>
    </xf>
    <xf numFmtId="0" fontId="5" fillId="0" borderId="0" xfId="0" applyFont="1" applyProtection="1"/>
    <xf numFmtId="0" fontId="0" fillId="0" borderId="0" xfId="0" applyFill="1" applyProtection="1"/>
    <xf numFmtId="2" fontId="0" fillId="0" borderId="1" xfId="0" applyNumberFormat="1" applyFill="1" applyBorder="1" applyProtection="1"/>
    <xf numFmtId="0" fontId="0" fillId="0" borderId="1" xfId="0" applyFill="1" applyBorder="1" applyProtection="1"/>
    <xf numFmtId="0" fontId="0" fillId="0" borderId="0" xfId="0" applyProtection="1">
      <protection hidden="1"/>
    </xf>
    <xf numFmtId="0" fontId="0" fillId="0" borderId="2" xfId="0" applyBorder="1" applyProtection="1"/>
    <xf numFmtId="0" fontId="0" fillId="4" borderId="3" xfId="0" applyFill="1" applyBorder="1" applyProtection="1">
      <protection hidden="1"/>
    </xf>
    <xf numFmtId="0" fontId="0" fillId="0" borderId="4" xfId="0" applyBorder="1" applyProtection="1"/>
    <xf numFmtId="0" fontId="0" fillId="4" borderId="5" xfId="0" applyFill="1" applyBorder="1" applyProtection="1">
      <protection hidden="1"/>
    </xf>
    <xf numFmtId="0" fontId="6" fillId="0" borderId="0" xfId="0" applyFont="1" applyProtection="1"/>
    <xf numFmtId="0" fontId="5" fillId="5" borderId="0" xfId="0" applyFont="1" applyFill="1" applyBorder="1" applyAlignment="1" applyProtection="1"/>
    <xf numFmtId="164" fontId="5" fillId="5" borderId="0" xfId="0" applyNumberFormat="1" applyFont="1" applyFill="1" applyProtection="1"/>
    <xf numFmtId="0" fontId="10" fillId="0" borderId="0" xfId="0" applyFont="1" applyAlignment="1" applyProtection="1">
      <alignment vertical="center"/>
    </xf>
    <xf numFmtId="0" fontId="0" fillId="0" borderId="0" xfId="0" applyAlignment="1" applyProtection="1">
      <alignment horizontal="center"/>
    </xf>
    <xf numFmtId="0" fontId="5" fillId="5" borderId="0" xfId="0" applyFont="1" applyFill="1" applyBorder="1" applyProtection="1"/>
    <xf numFmtId="2" fontId="5" fillId="5" borderId="0" xfId="0" applyNumberFormat="1" applyFont="1" applyFill="1" applyProtection="1"/>
    <xf numFmtId="0" fontId="10" fillId="0" borderId="0" xfId="0" applyFont="1" applyProtection="1"/>
    <xf numFmtId="0" fontId="0" fillId="0" borderId="0" xfId="0" applyAlignment="1" applyProtection="1">
      <alignment vertical="center" wrapText="1"/>
    </xf>
    <xf numFmtId="0" fontId="11" fillId="0" borderId="0" xfId="0" applyFont="1" applyProtection="1">
      <protection locked="0"/>
    </xf>
    <xf numFmtId="0" fontId="3" fillId="0" borderId="0" xfId="0" applyFont="1" applyProtection="1"/>
    <xf numFmtId="0" fontId="0" fillId="0" borderId="1" xfId="0" applyBorder="1" applyAlignment="1" applyProtection="1">
      <alignment horizontal="center"/>
    </xf>
    <xf numFmtId="0" fontId="0" fillId="3" borderId="1" xfId="0" applyFill="1" applyBorder="1" applyAlignment="1" applyProtection="1">
      <alignment horizontal="center"/>
      <protection locked="0"/>
    </xf>
    <xf numFmtId="1" fontId="0" fillId="0" borderId="1" xfId="0" applyNumberFormat="1" applyBorder="1" applyAlignment="1" applyProtection="1">
      <alignment horizontal="center"/>
    </xf>
    <xf numFmtId="164" fontId="0" fillId="0" borderId="1" xfId="0" applyNumberFormat="1" applyFill="1" applyBorder="1" applyProtection="1"/>
    <xf numFmtId="0" fontId="0" fillId="0" borderId="0" xfId="0" applyAlignment="1" applyProtection="1">
      <alignment horizontal="right"/>
      <protection locked="0"/>
    </xf>
    <xf numFmtId="2" fontId="0" fillId="0" borderId="0" xfId="0" applyNumberFormat="1" applyProtection="1">
      <protection locked="0"/>
    </xf>
    <xf numFmtId="0" fontId="0" fillId="0" borderId="0" xfId="0" quotePrefix="1" applyAlignment="1" applyProtection="1">
      <alignment horizontal="right"/>
      <protection locked="0"/>
    </xf>
    <xf numFmtId="1" fontId="0" fillId="0" borderId="0" xfId="0" applyNumberFormat="1" applyProtection="1">
      <protection locked="0"/>
    </xf>
    <xf numFmtId="0" fontId="0" fillId="0" borderId="0" xfId="0" applyFill="1" applyBorder="1" applyProtection="1"/>
    <xf numFmtId="2" fontId="0" fillId="4" borderId="3" xfId="0" applyNumberFormat="1" applyFill="1" applyBorder="1" applyProtection="1">
      <protection hidden="1"/>
    </xf>
    <xf numFmtId="0" fontId="9" fillId="0" borderId="0" xfId="0" applyFont="1" applyAlignment="1" applyProtection="1">
      <alignment horizontal="left"/>
    </xf>
    <xf numFmtId="164" fontId="0" fillId="4" borderId="5" xfId="0" applyNumberFormat="1" applyFill="1" applyBorder="1" applyProtection="1">
      <protection hidden="1"/>
    </xf>
    <xf numFmtId="0" fontId="0" fillId="0" borderId="0" xfId="0" applyAlignment="1" applyProtection="1">
      <alignment horizontal="center"/>
      <protection locked="0"/>
    </xf>
    <xf numFmtId="0" fontId="1" fillId="0" borderId="0" xfId="0" applyFont="1" applyAlignment="1" applyProtection="1">
      <alignment horizontal="center"/>
    </xf>
    <xf numFmtId="0" fontId="1" fillId="0" borderId="0" xfId="0" applyFont="1" applyFill="1" applyAlignment="1" applyProtection="1">
      <alignment horizontal="center"/>
    </xf>
    <xf numFmtId="0" fontId="7" fillId="0" borderId="0" xfId="0" applyFont="1" applyFill="1" applyProtection="1"/>
    <xf numFmtId="164" fontId="7" fillId="0" borderId="0" xfId="0" applyNumberFormat="1" applyFont="1" applyFill="1" applyAlignment="1" applyProtection="1">
      <alignment horizontal="center"/>
    </xf>
    <xf numFmtId="0" fontId="12" fillId="0" borderId="0" xfId="0" applyFont="1" applyFill="1" applyAlignment="1" applyProtection="1">
      <alignment horizontal="left"/>
    </xf>
    <xf numFmtId="0" fontId="3" fillId="0" borderId="0" xfId="0" applyFont="1" applyAlignment="1" applyProtection="1">
      <alignment horizontal="center"/>
    </xf>
    <xf numFmtId="0" fontId="0" fillId="0" borderId="0" xfId="0" applyFill="1" applyAlignment="1" applyProtection="1">
      <alignment horizontal="center"/>
    </xf>
    <xf numFmtId="0" fontId="0" fillId="0" borderId="0" xfId="0" applyFill="1" applyAlignment="1" applyProtection="1">
      <alignment vertical="center" wrapText="1"/>
    </xf>
    <xf numFmtId="0" fontId="0" fillId="0" borderId="6" xfId="0" applyFill="1" applyBorder="1" applyProtection="1"/>
    <xf numFmtId="0" fontId="2" fillId="0" borderId="0" xfId="0" applyFont="1" applyProtection="1"/>
    <xf numFmtId="2" fontId="0" fillId="0" borderId="1" xfId="0" applyNumberFormat="1" applyBorder="1" applyAlignment="1" applyProtection="1">
      <alignment horizontal="center"/>
    </xf>
    <xf numFmtId="0" fontId="0" fillId="3" borderId="1" xfId="0" applyFont="1" applyFill="1" applyBorder="1" applyAlignment="1" applyProtection="1">
      <alignment horizontal="center"/>
      <protection locked="0"/>
    </xf>
    <xf numFmtId="14" fontId="0" fillId="2" borderId="1" xfId="0" applyNumberFormat="1" applyFill="1" applyBorder="1" applyAlignment="1" applyProtection="1">
      <alignment horizontal="center"/>
      <protection locked="0"/>
    </xf>
    <xf numFmtId="0" fontId="0" fillId="3" borderId="1" xfId="0" applyFill="1" applyBorder="1" applyAlignment="1" applyProtection="1">
      <alignment horizontal="center" vertical="center"/>
      <protection locked="0"/>
    </xf>
    <xf numFmtId="14" fontId="0" fillId="2" borderId="1" xfId="0" applyNumberFormat="1" applyFill="1" applyBorder="1" applyAlignment="1" applyProtection="1">
      <alignment vertical="center"/>
      <protection locked="0"/>
    </xf>
    <xf numFmtId="14" fontId="0" fillId="2" borderId="1" xfId="0" applyNumberFormat="1"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7" fillId="0" borderId="0" xfId="0" applyFont="1" applyFill="1" applyAlignment="1" applyProtection="1">
      <alignment horizontal="left" vertical="top" wrapText="1"/>
    </xf>
    <xf numFmtId="0" fontId="0" fillId="0" borderId="0" xfId="0" applyFill="1" applyAlignment="1" applyProtection="1">
      <alignment vertical="center" wrapText="1"/>
    </xf>
    <xf numFmtId="0" fontId="8" fillId="0" borderId="0" xfId="0" applyFont="1" applyAlignment="1" applyProtection="1">
      <alignment horizontal="center"/>
    </xf>
    <xf numFmtId="0" fontId="3" fillId="0" borderId="0" xfId="0" applyFont="1" applyFill="1" applyAlignment="1" applyProtection="1">
      <alignment horizontal="left"/>
    </xf>
    <xf numFmtId="0" fontId="7" fillId="0" borderId="0" xfId="0" applyFont="1" applyFill="1" applyAlignment="1" applyProtection="1">
      <alignment horizontal="left" wrapText="1"/>
    </xf>
    <xf numFmtId="0" fontId="7" fillId="0" borderId="0" xfId="0" applyFont="1" applyFill="1" applyBorder="1" applyAlignment="1" applyProtection="1">
      <alignment horizontal="left" wrapText="1"/>
    </xf>
    <xf numFmtId="0" fontId="7" fillId="0" borderId="0" xfId="0" applyFont="1" applyFill="1" applyAlignment="1" applyProtection="1">
      <alignment horizontal="left" vertical="center" wrapText="1"/>
    </xf>
    <xf numFmtId="0" fontId="1" fillId="0" borderId="0" xfId="0" applyFont="1" applyAlignment="1" applyProtection="1">
      <alignment horizontal="center"/>
    </xf>
    <xf numFmtId="0" fontId="2" fillId="0" borderId="0" xfId="0" applyFont="1" applyAlignment="1" applyProtection="1">
      <alignment horizontal="left" wrapText="1"/>
    </xf>
    <xf numFmtId="0" fontId="4" fillId="0" borderId="0" xfId="0" applyFont="1" applyAlignment="1" applyProtection="1">
      <alignment horizontal="left"/>
    </xf>
    <xf numFmtId="0" fontId="0" fillId="2" borderId="1" xfId="0" applyFill="1" applyBorder="1" applyAlignment="1" applyProtection="1">
      <alignment horizontal="left" vertical="center"/>
      <protection locked="0"/>
    </xf>
    <xf numFmtId="0" fontId="0" fillId="0" borderId="0" xfId="0" applyAlignment="1" applyProtection="1">
      <alignment vertical="top" wrapText="1"/>
    </xf>
    <xf numFmtId="0" fontId="3" fillId="0" borderId="0" xfId="0" applyFont="1" applyAlignment="1" applyProtection="1">
      <alignment horizontal="left" vertical="center" wrapText="1"/>
    </xf>
    <xf numFmtId="0" fontId="5" fillId="0" borderId="0" xfId="0" applyFont="1" applyAlignment="1" applyProtection="1">
      <alignment horizontal="center"/>
    </xf>
    <xf numFmtId="0" fontId="3" fillId="0" borderId="0" xfId="0" applyFont="1" applyAlignment="1" applyProtection="1">
      <alignment horizontal="center"/>
    </xf>
    <xf numFmtId="0" fontId="3" fillId="0" borderId="0" xfId="0" applyNumberFormat="1" applyFont="1" applyFill="1" applyAlignment="1" applyProtection="1">
      <alignment horizontal="center"/>
    </xf>
    <xf numFmtId="0" fontId="0" fillId="0" borderId="0" xfId="0" applyAlignment="1" applyProtection="1">
      <alignment horizontal="center" vertical="center" wrapText="1"/>
    </xf>
    <xf numFmtId="0" fontId="5" fillId="0" borderId="0" xfId="0" applyFont="1" applyAlignment="1" applyProtection="1">
      <alignment horizontal="center" vertical="center" wrapText="1"/>
    </xf>
    <xf numFmtId="0" fontId="0" fillId="0" borderId="0" xfId="0" applyFill="1" applyAlignment="1" applyProtection="1">
      <alignment horizontal="center"/>
    </xf>
    <xf numFmtId="0" fontId="3" fillId="0" borderId="6" xfId="0" applyFont="1" applyBorder="1" applyAlignment="1" applyProtection="1">
      <alignment horizontal="center"/>
    </xf>
  </cellXfs>
  <cellStyles count="1">
    <cellStyle name="Normal" xfId="0" builtinId="0"/>
  </cellStyles>
  <dxfs count="3">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464401</xdr:colOff>
      <xdr:row>0</xdr:row>
      <xdr:rowOff>28576</xdr:rowOff>
    </xdr:from>
    <xdr:to>
      <xdr:col>1</xdr:col>
      <xdr:colOff>399198</xdr:colOff>
      <xdr:row>0</xdr:row>
      <xdr:rowOff>742950</xdr:rowOff>
    </xdr:to>
    <xdr:pic>
      <xdr:nvPicPr>
        <xdr:cNvPr id="2" name="Picture 1">
          <a:extLst>
            <a:ext uri="{FF2B5EF4-FFF2-40B4-BE49-F238E27FC236}">
              <a16:creationId xmlns:a16="http://schemas.microsoft.com/office/drawing/2014/main" id="{538EA057-D2A8-4518-BC58-17405B40C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4401" y="28576"/>
          <a:ext cx="1296872"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222250</xdr:colOff>
      <xdr:row>0</xdr:row>
      <xdr:rowOff>57150</xdr:rowOff>
    </xdr:from>
    <xdr:to>
      <xdr:col>7</xdr:col>
      <xdr:colOff>97422</xdr:colOff>
      <xdr:row>0</xdr:row>
      <xdr:rowOff>762000</xdr:rowOff>
    </xdr:to>
    <xdr:pic>
      <xdr:nvPicPr>
        <xdr:cNvPr id="3" name="Picture 2">
          <a:extLst>
            <a:ext uri="{FF2B5EF4-FFF2-40B4-BE49-F238E27FC236}">
              <a16:creationId xmlns:a16="http://schemas.microsoft.com/office/drawing/2014/main" id="{67A4E551-8BFF-4EB7-BAF8-683DE74A7B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6925" y="57150"/>
          <a:ext cx="1703972" cy="704850"/>
        </a:xfrm>
        <a:prstGeom prst="rect">
          <a:avLst/>
        </a:prstGeom>
      </xdr:spPr>
    </xdr:pic>
    <xdr:clientData/>
  </xdr:twoCellAnchor>
  <xdr:twoCellAnchor editAs="oneCell">
    <xdr:from>
      <xdr:col>0</xdr:col>
      <xdr:colOff>0</xdr:colOff>
      <xdr:row>26</xdr:row>
      <xdr:rowOff>47625</xdr:rowOff>
    </xdr:from>
    <xdr:to>
      <xdr:col>8</xdr:col>
      <xdr:colOff>601599</xdr:colOff>
      <xdr:row>35</xdr:row>
      <xdr:rowOff>2540</xdr:rowOff>
    </xdr:to>
    <xdr:pic>
      <xdr:nvPicPr>
        <xdr:cNvPr id="4" name="Picture 3">
          <a:extLst>
            <a:ext uri="{FF2B5EF4-FFF2-40B4-BE49-F238E27FC236}">
              <a16:creationId xmlns:a16="http://schemas.microsoft.com/office/drawing/2014/main" id="{79E009F1-02FE-452F-B87B-6AB536534E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543925"/>
          <a:ext cx="6640449" cy="1412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467576</xdr:colOff>
      <xdr:row>0</xdr:row>
      <xdr:rowOff>25401</xdr:rowOff>
    </xdr:from>
    <xdr:to>
      <xdr:col>1</xdr:col>
      <xdr:colOff>227748</xdr:colOff>
      <xdr:row>0</xdr:row>
      <xdr:rowOff>742950</xdr:rowOff>
    </xdr:to>
    <xdr:pic>
      <xdr:nvPicPr>
        <xdr:cNvPr id="2" name="Picture 1">
          <a:extLst>
            <a:ext uri="{FF2B5EF4-FFF2-40B4-BE49-F238E27FC236}">
              <a16:creationId xmlns:a16="http://schemas.microsoft.com/office/drawing/2014/main" id="{4B001506-7B70-4AF9-AADD-3375C9C2F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7576" y="25401"/>
          <a:ext cx="1293697" cy="717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222250</xdr:colOff>
      <xdr:row>0</xdr:row>
      <xdr:rowOff>57150</xdr:rowOff>
    </xdr:from>
    <xdr:to>
      <xdr:col>6</xdr:col>
      <xdr:colOff>713372</xdr:colOff>
      <xdr:row>0</xdr:row>
      <xdr:rowOff>762000</xdr:rowOff>
    </xdr:to>
    <xdr:pic>
      <xdr:nvPicPr>
        <xdr:cNvPr id="3" name="Picture 2">
          <a:extLst>
            <a:ext uri="{FF2B5EF4-FFF2-40B4-BE49-F238E27FC236}">
              <a16:creationId xmlns:a16="http://schemas.microsoft.com/office/drawing/2014/main" id="{9790DA2C-24F3-46D2-846B-73C2CA5544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13125" y="57150"/>
          <a:ext cx="1710322" cy="704850"/>
        </a:xfrm>
        <a:prstGeom prst="rect">
          <a:avLst/>
        </a:prstGeom>
      </xdr:spPr>
    </xdr:pic>
    <xdr:clientData/>
  </xdr:twoCellAnchor>
  <xdr:twoCellAnchor editAs="oneCell">
    <xdr:from>
      <xdr:col>0</xdr:col>
      <xdr:colOff>25400</xdr:colOff>
      <xdr:row>25</xdr:row>
      <xdr:rowOff>6350</xdr:rowOff>
    </xdr:from>
    <xdr:to>
      <xdr:col>9</xdr:col>
      <xdr:colOff>11049</xdr:colOff>
      <xdr:row>32</xdr:row>
      <xdr:rowOff>50165</xdr:rowOff>
    </xdr:to>
    <xdr:pic>
      <xdr:nvPicPr>
        <xdr:cNvPr id="4" name="Picture 3">
          <a:extLst>
            <a:ext uri="{FF2B5EF4-FFF2-40B4-BE49-F238E27FC236}">
              <a16:creationId xmlns:a16="http://schemas.microsoft.com/office/drawing/2014/main" id="{3975FBCC-11F6-40DB-A436-9D4DCD4B0E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400" y="8293100"/>
          <a:ext cx="6643624" cy="1405890"/>
        </a:xfrm>
        <a:prstGeom prst="rect">
          <a:avLst/>
        </a:prstGeom>
      </xdr:spPr>
    </xdr:pic>
    <xdr:clientData fPrintsWithSheet="0"/>
  </xdr:twoCellAnchor>
  <xdr:twoCellAnchor>
    <xdr:from>
      <xdr:col>2</xdr:col>
      <xdr:colOff>133350</xdr:colOff>
      <xdr:row>7</xdr:row>
      <xdr:rowOff>200025</xdr:rowOff>
    </xdr:from>
    <xdr:to>
      <xdr:col>2</xdr:col>
      <xdr:colOff>457200</xdr:colOff>
      <xdr:row>7</xdr:row>
      <xdr:rowOff>200025</xdr:rowOff>
    </xdr:to>
    <xdr:cxnSp macro="">
      <xdr:nvCxnSpPr>
        <xdr:cNvPr id="5" name="Straight Arrow Connector 4">
          <a:extLst>
            <a:ext uri="{FF2B5EF4-FFF2-40B4-BE49-F238E27FC236}">
              <a16:creationId xmlns:a16="http://schemas.microsoft.com/office/drawing/2014/main" id="{EF5C7D4E-E4AB-4DF8-8AAD-BF70F9211D53}"/>
            </a:ext>
          </a:extLst>
        </xdr:cNvPr>
        <xdr:cNvCxnSpPr/>
      </xdr:nvCxnSpPr>
      <xdr:spPr>
        <a:xfrm flipH="1">
          <a:off x="2200275" y="3181350"/>
          <a:ext cx="323850"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130175</xdr:colOff>
      <xdr:row>8</xdr:row>
      <xdr:rowOff>123825</xdr:rowOff>
    </xdr:from>
    <xdr:to>
      <xdr:col>4</xdr:col>
      <xdr:colOff>133350</xdr:colOff>
      <xdr:row>9</xdr:row>
      <xdr:rowOff>57150</xdr:rowOff>
    </xdr:to>
    <xdr:cxnSp macro="">
      <xdr:nvCxnSpPr>
        <xdr:cNvPr id="6" name="Straight Arrow Connector 5">
          <a:extLst>
            <a:ext uri="{FF2B5EF4-FFF2-40B4-BE49-F238E27FC236}">
              <a16:creationId xmlns:a16="http://schemas.microsoft.com/office/drawing/2014/main" id="{F598C717-AB20-4CAE-8661-1869C9DDDA3E}"/>
            </a:ext>
          </a:extLst>
        </xdr:cNvPr>
        <xdr:cNvCxnSpPr/>
      </xdr:nvCxnSpPr>
      <xdr:spPr>
        <a:xfrm flipH="1">
          <a:off x="3321050" y="3419475"/>
          <a:ext cx="3175" cy="24765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464401</xdr:colOff>
      <xdr:row>0</xdr:row>
      <xdr:rowOff>22226</xdr:rowOff>
    </xdr:from>
    <xdr:to>
      <xdr:col>1</xdr:col>
      <xdr:colOff>208698</xdr:colOff>
      <xdr:row>0</xdr:row>
      <xdr:rowOff>733425</xdr:rowOff>
    </xdr:to>
    <xdr:pic>
      <xdr:nvPicPr>
        <xdr:cNvPr id="2" name="Picture 1">
          <a:extLst>
            <a:ext uri="{FF2B5EF4-FFF2-40B4-BE49-F238E27FC236}">
              <a16:creationId xmlns:a16="http://schemas.microsoft.com/office/drawing/2014/main" id="{3BD03D09-B6F4-4BF3-88D0-7CDD0510C8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4401" y="22226"/>
          <a:ext cx="1287347" cy="711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260350</xdr:colOff>
      <xdr:row>0</xdr:row>
      <xdr:rowOff>44450</xdr:rowOff>
    </xdr:from>
    <xdr:to>
      <xdr:col>7</xdr:col>
      <xdr:colOff>135522</xdr:colOff>
      <xdr:row>0</xdr:row>
      <xdr:rowOff>752475</xdr:rowOff>
    </xdr:to>
    <xdr:pic>
      <xdr:nvPicPr>
        <xdr:cNvPr id="3" name="Picture 2">
          <a:extLst>
            <a:ext uri="{FF2B5EF4-FFF2-40B4-BE49-F238E27FC236}">
              <a16:creationId xmlns:a16="http://schemas.microsoft.com/office/drawing/2014/main" id="{8794EC97-165B-4CAF-9EE6-C1B7E16D2A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0" y="44450"/>
          <a:ext cx="1703972" cy="708025"/>
        </a:xfrm>
        <a:prstGeom prst="rect">
          <a:avLst/>
        </a:prstGeom>
      </xdr:spPr>
    </xdr:pic>
    <xdr:clientData/>
  </xdr:twoCellAnchor>
  <xdr:twoCellAnchor editAs="oneCell">
    <xdr:from>
      <xdr:col>0</xdr:col>
      <xdr:colOff>0</xdr:colOff>
      <xdr:row>27</xdr:row>
      <xdr:rowOff>47625</xdr:rowOff>
    </xdr:from>
    <xdr:to>
      <xdr:col>9</xdr:col>
      <xdr:colOff>17399</xdr:colOff>
      <xdr:row>35</xdr:row>
      <xdr:rowOff>47625</xdr:rowOff>
    </xdr:to>
    <xdr:pic>
      <xdr:nvPicPr>
        <xdr:cNvPr id="4" name="Picture 3">
          <a:extLst>
            <a:ext uri="{FF2B5EF4-FFF2-40B4-BE49-F238E27FC236}">
              <a16:creationId xmlns:a16="http://schemas.microsoft.com/office/drawing/2014/main" id="{0DEF066E-5447-485B-B8DE-B49430F0A8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724900"/>
          <a:ext cx="6646799" cy="1381125"/>
        </a:xfrm>
        <a:prstGeom prst="rect">
          <a:avLst/>
        </a:prstGeom>
      </xdr:spPr>
    </xdr:pic>
    <xdr:clientData/>
  </xdr:twoCellAnchor>
  <xdr:twoCellAnchor>
    <xdr:from>
      <xdr:col>2</xdr:col>
      <xdr:colOff>200025</xdr:colOff>
      <xdr:row>7</xdr:row>
      <xdr:rowOff>171450</xdr:rowOff>
    </xdr:from>
    <xdr:to>
      <xdr:col>2</xdr:col>
      <xdr:colOff>523875</xdr:colOff>
      <xdr:row>7</xdr:row>
      <xdr:rowOff>171450</xdr:rowOff>
    </xdr:to>
    <xdr:cxnSp macro="">
      <xdr:nvCxnSpPr>
        <xdr:cNvPr id="5" name="Straight Arrow Connector 4">
          <a:extLst>
            <a:ext uri="{FF2B5EF4-FFF2-40B4-BE49-F238E27FC236}">
              <a16:creationId xmlns:a16="http://schemas.microsoft.com/office/drawing/2014/main" id="{969F80E9-209C-4D05-8F24-57A7B90B1323}"/>
            </a:ext>
          </a:extLst>
        </xdr:cNvPr>
        <xdr:cNvCxnSpPr/>
      </xdr:nvCxnSpPr>
      <xdr:spPr>
        <a:xfrm flipH="1">
          <a:off x="2276475" y="3028950"/>
          <a:ext cx="323850" cy="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4</xdr:col>
      <xdr:colOff>247650</xdr:colOff>
      <xdr:row>8</xdr:row>
      <xdr:rowOff>57150</xdr:rowOff>
    </xdr:from>
    <xdr:to>
      <xdr:col>4</xdr:col>
      <xdr:colOff>247650</xdr:colOff>
      <xdr:row>10</xdr:row>
      <xdr:rowOff>38100</xdr:rowOff>
    </xdr:to>
    <xdr:cxnSp macro="">
      <xdr:nvCxnSpPr>
        <xdr:cNvPr id="6" name="Straight Arrow Connector 5">
          <a:extLst>
            <a:ext uri="{FF2B5EF4-FFF2-40B4-BE49-F238E27FC236}">
              <a16:creationId xmlns:a16="http://schemas.microsoft.com/office/drawing/2014/main" id="{DCBFDBE4-93CE-4B33-826C-67F816CB1816}"/>
            </a:ext>
          </a:extLst>
        </xdr:cNvPr>
        <xdr:cNvCxnSpPr/>
      </xdr:nvCxnSpPr>
      <xdr:spPr>
        <a:xfrm>
          <a:off x="3543300" y="3190875"/>
          <a:ext cx="0" cy="60007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31B1C9-6CD6-4517-ABAC-9FB0A2EF2F64}" name="Table15" displayName="Table15" ref="A34:A36" totalsRowShown="0" headerRowDxfId="2" dataDxfId="1">
  <autoFilter ref="A34:A36" xr:uid="{7B1F8A12-0E2C-4105-8CCB-17F5C209030B}"/>
  <tableColumns count="1">
    <tableColumn id="1" xr3:uid="{C309E8E3-A0A5-4C6A-849D-E4C4A6583D61}" name="Unit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6C69EC9-B729-4857-863B-FE09FE6C4DFB}" name="Table17" displayName="Table17" ref="A33:A35" totalsRowShown="0">
  <autoFilter ref="A33:A35" xr:uid="{DD8F6C41-EB0F-4ED4-A1F0-31F42EA0A823}"/>
  <tableColumns count="1">
    <tableColumn id="1" xr3:uid="{602B4960-D700-414C-940C-DBD58D1D6199}" name="Uni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984A-F396-4D28-A9B7-83FFC4C0961D}">
  <dimension ref="A1:J38"/>
  <sheetViews>
    <sheetView tabSelected="1" zoomScaleNormal="100" workbookViewId="0">
      <selection activeCell="I1" sqref="I1"/>
    </sheetView>
  </sheetViews>
  <sheetFormatPr defaultColWidth="9.140625" defaultRowHeight="12.75" x14ac:dyDescent="0.2"/>
  <cols>
    <col min="1" max="1" width="20.42578125" style="1" customWidth="1"/>
    <col min="2" max="2" width="8" style="1" customWidth="1"/>
    <col min="3" max="7" width="9.140625" style="1"/>
    <col min="8" max="8" width="16.42578125" style="1" customWidth="1"/>
    <col min="9" max="16384" width="9.140625" style="1"/>
  </cols>
  <sheetData>
    <row r="1" spans="1:9" ht="67.5" customHeight="1" x14ac:dyDescent="0.2">
      <c r="A1" s="5"/>
      <c r="B1" s="5"/>
      <c r="C1" s="5"/>
      <c r="D1" s="5"/>
      <c r="E1" s="69"/>
      <c r="F1" s="69"/>
      <c r="G1" s="69"/>
      <c r="H1" s="69"/>
      <c r="I1" s="1" t="s">
        <v>63</v>
      </c>
    </row>
    <row r="2" spans="1:9" ht="18" x14ac:dyDescent="0.25">
      <c r="A2" s="70" t="s">
        <v>29</v>
      </c>
      <c r="B2" s="70"/>
      <c r="C2" s="70"/>
      <c r="D2" s="70"/>
      <c r="E2" s="70"/>
      <c r="F2" s="70"/>
      <c r="G2" s="70"/>
      <c r="H2" s="70"/>
    </row>
    <row r="3" spans="1:9" ht="9.9499999999999993" customHeight="1" x14ac:dyDescent="0.25">
      <c r="A3" s="51"/>
      <c r="B3" s="51"/>
      <c r="C3" s="51"/>
      <c r="D3" s="51"/>
      <c r="E3" s="51"/>
      <c r="F3" s="51"/>
      <c r="G3" s="51"/>
      <c r="H3" s="51"/>
    </row>
    <row r="4" spans="1:9" ht="18" x14ac:dyDescent="0.25">
      <c r="A4" s="71" t="s">
        <v>30</v>
      </c>
      <c r="B4" s="71"/>
      <c r="C4" s="71"/>
      <c r="D4" s="52"/>
      <c r="E4" s="52"/>
      <c r="F4" s="52"/>
      <c r="G4" s="52"/>
      <c r="H4" s="52"/>
    </row>
    <row r="5" spans="1:9" ht="20.100000000000001" customHeight="1" x14ac:dyDescent="0.2">
      <c r="A5" s="53" t="s">
        <v>31</v>
      </c>
      <c r="B5" s="53"/>
      <c r="C5" s="53"/>
      <c r="D5" s="53"/>
      <c r="E5" s="53"/>
      <c r="F5" s="53"/>
      <c r="G5" s="53"/>
      <c r="H5" s="54"/>
    </row>
    <row r="6" spans="1:9" ht="20.100000000000001" customHeight="1" x14ac:dyDescent="0.2">
      <c r="A6" s="72" t="s">
        <v>32</v>
      </c>
      <c r="B6" s="72"/>
      <c r="C6" s="72"/>
      <c r="D6" s="72"/>
      <c r="E6" s="72"/>
      <c r="F6" s="72"/>
      <c r="G6" s="72"/>
      <c r="H6" s="72"/>
    </row>
    <row r="7" spans="1:9" ht="20.100000000000001" customHeight="1" x14ac:dyDescent="0.2">
      <c r="A7" s="73" t="s">
        <v>33</v>
      </c>
      <c r="B7" s="73"/>
      <c r="C7" s="73"/>
      <c r="D7" s="73"/>
      <c r="E7" s="73"/>
      <c r="F7" s="73"/>
      <c r="G7" s="73"/>
      <c r="H7" s="73"/>
    </row>
    <row r="8" spans="1:9" ht="34.5" customHeight="1" x14ac:dyDescent="0.2">
      <c r="A8" s="72" t="s">
        <v>34</v>
      </c>
      <c r="B8" s="72"/>
      <c r="C8" s="72"/>
      <c r="D8" s="72"/>
      <c r="E8" s="72"/>
      <c r="F8" s="72"/>
      <c r="G8" s="72"/>
      <c r="H8" s="72"/>
    </row>
    <row r="9" spans="1:9" ht="20.100000000000001" customHeight="1" x14ac:dyDescent="0.2">
      <c r="A9" s="72" t="s">
        <v>35</v>
      </c>
      <c r="B9" s="72"/>
      <c r="C9" s="72"/>
      <c r="D9" s="72"/>
      <c r="E9" s="72"/>
      <c r="F9" s="72"/>
      <c r="G9" s="72"/>
      <c r="H9" s="72"/>
    </row>
    <row r="10" spans="1:9" ht="28.5" customHeight="1" x14ac:dyDescent="0.2">
      <c r="A10" s="74" t="s">
        <v>36</v>
      </c>
      <c r="B10" s="74"/>
      <c r="C10" s="74"/>
      <c r="D10" s="74"/>
      <c r="E10" s="74"/>
      <c r="F10" s="74"/>
      <c r="G10" s="74"/>
      <c r="H10" s="74"/>
    </row>
    <row r="11" spans="1:9" ht="15.75" customHeight="1" x14ac:dyDescent="0.2">
      <c r="A11" s="72" t="s">
        <v>37</v>
      </c>
      <c r="B11" s="72"/>
      <c r="C11" s="72"/>
      <c r="D11" s="72"/>
      <c r="E11" s="72"/>
      <c r="F11" s="72"/>
      <c r="G11" s="72"/>
      <c r="H11" s="72"/>
    </row>
    <row r="12" spans="1:9" ht="20.100000000000001" customHeight="1" x14ac:dyDescent="0.2">
      <c r="A12" s="72" t="s">
        <v>38</v>
      </c>
      <c r="B12" s="72"/>
      <c r="C12" s="72"/>
      <c r="D12" s="72"/>
      <c r="E12" s="72"/>
      <c r="F12" s="72"/>
      <c r="G12" s="72"/>
      <c r="H12" s="72"/>
    </row>
    <row r="13" spans="1:9" ht="24" customHeight="1" x14ac:dyDescent="0.2">
      <c r="A13" s="74" t="s">
        <v>39</v>
      </c>
      <c r="B13" s="74"/>
      <c r="C13" s="74"/>
      <c r="D13" s="74"/>
      <c r="E13" s="74"/>
      <c r="F13" s="74"/>
      <c r="G13" s="74"/>
      <c r="H13" s="74"/>
    </row>
    <row r="14" spans="1:9" ht="36" customHeight="1" x14ac:dyDescent="0.2">
      <c r="A14" s="68" t="s">
        <v>52</v>
      </c>
      <c r="B14" s="68"/>
      <c r="C14" s="68"/>
      <c r="D14" s="68"/>
      <c r="E14" s="68"/>
      <c r="F14" s="68"/>
      <c r="G14" s="68"/>
      <c r="H14" s="68"/>
    </row>
    <row r="15" spans="1:9" ht="17.25" customHeight="1" x14ac:dyDescent="0.25">
      <c r="A15" s="71" t="s">
        <v>40</v>
      </c>
      <c r="B15" s="71"/>
      <c r="C15" s="55"/>
      <c r="D15" s="55"/>
      <c r="E15" s="55"/>
      <c r="F15" s="55"/>
      <c r="G15" s="55"/>
      <c r="H15" s="55"/>
    </row>
    <row r="16" spans="1:9" ht="27.75" customHeight="1" x14ac:dyDescent="0.2">
      <c r="A16" s="72" t="s">
        <v>41</v>
      </c>
      <c r="B16" s="72"/>
      <c r="C16" s="72"/>
      <c r="D16" s="72"/>
      <c r="E16" s="72"/>
      <c r="F16" s="72"/>
      <c r="G16" s="72"/>
      <c r="H16" s="72"/>
    </row>
    <row r="17" spans="1:10" ht="36" customHeight="1" x14ac:dyDescent="0.2">
      <c r="A17" s="72" t="s">
        <v>61</v>
      </c>
      <c r="B17" s="72"/>
      <c r="C17" s="72"/>
      <c r="D17" s="72"/>
      <c r="E17" s="72"/>
      <c r="F17" s="72"/>
      <c r="G17" s="72"/>
      <c r="H17" s="72"/>
    </row>
    <row r="18" spans="1:10" ht="33" customHeight="1" x14ac:dyDescent="0.2">
      <c r="A18" s="72" t="s">
        <v>42</v>
      </c>
      <c r="B18" s="72"/>
      <c r="C18" s="72"/>
      <c r="D18" s="72"/>
      <c r="E18" s="72"/>
      <c r="F18" s="72"/>
      <c r="G18" s="72"/>
      <c r="H18" s="72"/>
    </row>
    <row r="19" spans="1:10" ht="20.100000000000001" customHeight="1" x14ac:dyDescent="0.2">
      <c r="A19" s="72" t="s">
        <v>43</v>
      </c>
      <c r="B19" s="72"/>
      <c r="C19" s="72"/>
      <c r="D19" s="72"/>
      <c r="E19" s="72"/>
      <c r="F19" s="72"/>
      <c r="G19" s="72"/>
      <c r="H19" s="72"/>
    </row>
    <row r="20" spans="1:10" ht="20.100000000000001" customHeight="1" x14ac:dyDescent="0.2">
      <c r="A20" s="74" t="s">
        <v>44</v>
      </c>
      <c r="B20" s="74"/>
      <c r="C20" s="74"/>
      <c r="D20" s="74"/>
      <c r="E20" s="74"/>
      <c r="F20" s="74"/>
      <c r="G20" s="74"/>
      <c r="H20" s="74"/>
    </row>
    <row r="21" spans="1:10" ht="20.100000000000001" customHeight="1" x14ac:dyDescent="0.2">
      <c r="A21" s="74" t="s">
        <v>45</v>
      </c>
      <c r="B21" s="74"/>
      <c r="C21" s="74"/>
      <c r="D21" s="74"/>
      <c r="E21" s="74"/>
      <c r="F21" s="74"/>
      <c r="G21" s="74"/>
      <c r="H21" s="74"/>
    </row>
    <row r="22" spans="1:10" ht="32.450000000000003" customHeight="1" x14ac:dyDescent="0.2">
      <c r="A22" s="68" t="s">
        <v>46</v>
      </c>
      <c r="B22" s="68"/>
      <c r="C22" s="68"/>
      <c r="D22" s="68"/>
      <c r="E22" s="68"/>
      <c r="F22" s="68"/>
      <c r="G22" s="68"/>
      <c r="H22" s="68"/>
    </row>
    <row r="23" spans="1:10" ht="32.1" customHeight="1" x14ac:dyDescent="0.2">
      <c r="A23" s="72" t="s">
        <v>47</v>
      </c>
      <c r="B23" s="72"/>
      <c r="C23" s="72"/>
      <c r="D23" s="72"/>
      <c r="E23" s="72"/>
      <c r="F23" s="72"/>
      <c r="G23" s="72"/>
      <c r="H23" s="72"/>
    </row>
    <row r="24" spans="1:10" ht="39.950000000000003" customHeight="1" x14ac:dyDescent="0.2">
      <c r="A24" s="72" t="s">
        <v>48</v>
      </c>
      <c r="B24" s="72"/>
      <c r="C24" s="72"/>
      <c r="D24" s="72"/>
      <c r="E24" s="72"/>
      <c r="F24" s="72"/>
      <c r="G24" s="72"/>
      <c r="H24" s="72"/>
    </row>
    <row r="25" spans="1:10" ht="20.25" customHeight="1" x14ac:dyDescent="0.25">
      <c r="A25" s="37" t="s">
        <v>49</v>
      </c>
      <c r="B25" s="5"/>
      <c r="C25" s="5"/>
      <c r="D25" s="5"/>
      <c r="E25" s="5"/>
      <c r="F25" s="5"/>
      <c r="G25" s="5"/>
      <c r="H25" s="5"/>
    </row>
    <row r="26" spans="1:10" ht="15" customHeight="1" x14ac:dyDescent="0.2">
      <c r="A26" s="60" t="s">
        <v>62</v>
      </c>
      <c r="B26" s="5"/>
      <c r="C26" s="5"/>
      <c r="D26" s="5"/>
      <c r="E26" s="5"/>
      <c r="F26" s="5"/>
      <c r="G26" s="5"/>
      <c r="H26" s="5"/>
      <c r="I26" s="5"/>
      <c r="J26" s="5"/>
    </row>
    <row r="27" spans="1:10" x14ac:dyDescent="0.2">
      <c r="A27" s="5"/>
      <c r="B27" s="5"/>
      <c r="C27" s="5"/>
      <c r="D27" s="5"/>
      <c r="E27" s="5"/>
      <c r="F27" s="5"/>
      <c r="G27" s="5"/>
      <c r="H27" s="5"/>
      <c r="I27" s="5"/>
      <c r="J27" s="5"/>
    </row>
    <row r="28" spans="1:10" x14ac:dyDescent="0.2">
      <c r="A28" s="5"/>
      <c r="B28" s="5"/>
      <c r="C28" s="5"/>
      <c r="D28" s="5"/>
      <c r="E28" s="5"/>
      <c r="F28" s="5"/>
      <c r="G28" s="5"/>
      <c r="H28" s="5"/>
      <c r="I28" s="5"/>
      <c r="J28" s="5"/>
    </row>
    <row r="29" spans="1:10" x14ac:dyDescent="0.2">
      <c r="A29" s="5"/>
      <c r="B29" s="5"/>
      <c r="C29" s="5"/>
      <c r="D29" s="5"/>
      <c r="E29" s="5"/>
      <c r="F29" s="5"/>
      <c r="G29" s="5"/>
      <c r="H29" s="5"/>
      <c r="I29" s="5"/>
      <c r="J29" s="5"/>
    </row>
    <row r="30" spans="1:10" x14ac:dyDescent="0.2">
      <c r="A30" s="5"/>
      <c r="B30" s="5"/>
      <c r="C30" s="5"/>
      <c r="D30" s="5"/>
      <c r="E30" s="5"/>
      <c r="F30" s="5"/>
      <c r="G30" s="5"/>
      <c r="H30" s="5"/>
      <c r="I30" s="5"/>
      <c r="J30" s="5"/>
    </row>
    <row r="31" spans="1:10" x14ac:dyDescent="0.2">
      <c r="A31" s="5"/>
      <c r="B31" s="5"/>
      <c r="C31" s="5"/>
      <c r="D31" s="5"/>
      <c r="E31" s="5"/>
      <c r="F31" s="5"/>
      <c r="G31" s="5"/>
      <c r="H31" s="5"/>
      <c r="I31" s="5"/>
      <c r="J31" s="5"/>
    </row>
    <row r="32" spans="1:10" x14ac:dyDescent="0.2">
      <c r="A32" s="5"/>
      <c r="B32" s="5"/>
      <c r="C32" s="5"/>
      <c r="D32" s="5"/>
      <c r="E32" s="5"/>
      <c r="F32" s="5"/>
      <c r="G32" s="5"/>
      <c r="H32" s="5"/>
      <c r="I32" s="5"/>
      <c r="J32" s="5"/>
    </row>
    <row r="33" spans="1:10" x14ac:dyDescent="0.2">
      <c r="A33" s="5"/>
      <c r="B33" s="5"/>
      <c r="C33" s="5"/>
      <c r="D33" s="5"/>
      <c r="E33" s="5"/>
      <c r="F33" s="5"/>
      <c r="G33" s="5"/>
      <c r="H33" s="5"/>
      <c r="I33" s="5"/>
      <c r="J33" s="5"/>
    </row>
    <row r="34" spans="1:10" x14ac:dyDescent="0.2">
      <c r="A34" s="5"/>
      <c r="B34" s="5"/>
      <c r="C34" s="5"/>
      <c r="D34" s="5"/>
      <c r="E34" s="5"/>
      <c r="F34" s="5"/>
      <c r="G34" s="5"/>
      <c r="H34" s="5"/>
      <c r="I34" s="5"/>
      <c r="J34" s="5"/>
    </row>
    <row r="35" spans="1:10" x14ac:dyDescent="0.2">
      <c r="A35" s="5"/>
      <c r="B35" s="5"/>
      <c r="C35" s="5"/>
      <c r="D35" s="5"/>
      <c r="E35" s="5"/>
      <c r="F35" s="5"/>
      <c r="G35" s="5"/>
      <c r="H35" s="5"/>
      <c r="I35" s="5"/>
      <c r="J35" s="5"/>
    </row>
    <row r="36" spans="1:10" x14ac:dyDescent="0.2">
      <c r="A36" s="5"/>
      <c r="B36" s="5"/>
      <c r="C36" s="5"/>
      <c r="D36" s="5"/>
      <c r="E36" s="5"/>
      <c r="F36" s="5"/>
      <c r="G36" s="5"/>
      <c r="H36" s="5"/>
      <c r="I36" s="5"/>
      <c r="J36" s="5"/>
    </row>
    <row r="37" spans="1:10" x14ac:dyDescent="0.2">
      <c r="A37" s="5"/>
      <c r="B37" s="5"/>
      <c r="C37" s="5"/>
      <c r="D37" s="5"/>
      <c r="E37" s="5"/>
      <c r="F37" s="5"/>
      <c r="G37" s="5"/>
      <c r="H37" s="5"/>
      <c r="I37" s="5"/>
    </row>
    <row r="38" spans="1:10" x14ac:dyDescent="0.2">
      <c r="A38" s="5"/>
      <c r="B38" s="5"/>
      <c r="C38" s="5"/>
      <c r="D38" s="5"/>
      <c r="E38" s="5"/>
      <c r="F38" s="5"/>
      <c r="G38" s="5"/>
      <c r="H38" s="5"/>
      <c r="I38" s="5"/>
    </row>
  </sheetData>
  <sheetProtection algorithmName="SHA-512" hashValue="3rhoJtJVCjlPxvjKcEpfG1G2vpHKiNpJi263lSZunq+cPiTO8IcVib1pWDrJ222bIMCD3cFEkzETPK9SX/ocJg==" saltValue="/OqRFz5d6I91kYAxlq+vpA==" spinCount="100000" sheet="1" objects="1" scenarios="1" selectLockedCells="1"/>
  <mergeCells count="22">
    <mergeCell ref="A21:H21"/>
    <mergeCell ref="A22:H22"/>
    <mergeCell ref="A23:H23"/>
    <mergeCell ref="A24:H24"/>
    <mergeCell ref="A15:B15"/>
    <mergeCell ref="A16:H16"/>
    <mergeCell ref="A17:H17"/>
    <mergeCell ref="A18:H18"/>
    <mergeCell ref="A19:H19"/>
    <mergeCell ref="A20:H20"/>
    <mergeCell ref="A14:H14"/>
    <mergeCell ref="E1:H1"/>
    <mergeCell ref="A2:H2"/>
    <mergeCell ref="A4:C4"/>
    <mergeCell ref="A6:H6"/>
    <mergeCell ref="A7:H7"/>
    <mergeCell ref="A8:H8"/>
    <mergeCell ref="A9:H9"/>
    <mergeCell ref="A10:H10"/>
    <mergeCell ref="A11:H11"/>
    <mergeCell ref="A12:H12"/>
    <mergeCell ref="A13:H13"/>
  </mergeCells>
  <pageMargins left="0.75" right="0.75" top="1" bottom="1" header="0.5" footer="0.5"/>
  <pageSetup orientation="portrait" r:id="rId1"/>
  <headerFooter alignWithMargins="0">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134CC-545A-4F2E-B2B7-A6697B598178}">
  <dimension ref="A1:J37"/>
  <sheetViews>
    <sheetView workbookViewId="0">
      <selection activeCell="B6" sqref="B6:D6"/>
    </sheetView>
  </sheetViews>
  <sheetFormatPr defaultColWidth="9.140625" defaultRowHeight="12.75" x14ac:dyDescent="0.2"/>
  <cols>
    <col min="1" max="1" width="23" style="1" customWidth="1"/>
    <col min="2" max="2" width="8" style="1" customWidth="1"/>
    <col min="3" max="3" width="7.7109375" style="1" customWidth="1"/>
    <col min="4" max="6" width="9.140625" style="1"/>
    <col min="7" max="7" width="10.7109375" style="1" customWidth="1"/>
    <col min="8" max="8" width="13.85546875" style="1" customWidth="1"/>
    <col min="9" max="16384" width="9.140625" style="1"/>
  </cols>
  <sheetData>
    <row r="1" spans="1:8" ht="65.45" customHeight="1" x14ac:dyDescent="0.2">
      <c r="A1" s="5"/>
      <c r="B1" s="5"/>
      <c r="C1" s="5"/>
      <c r="D1" s="5"/>
      <c r="E1" s="69"/>
      <c r="F1" s="69"/>
      <c r="G1" s="69"/>
      <c r="H1" s="69"/>
    </row>
    <row r="2" spans="1:8" ht="18" x14ac:dyDescent="0.25">
      <c r="A2" s="75" t="s">
        <v>0</v>
      </c>
      <c r="B2" s="75"/>
      <c r="C2" s="75"/>
      <c r="D2" s="75"/>
      <c r="E2" s="75"/>
      <c r="F2" s="75"/>
      <c r="G2" s="75"/>
      <c r="H2" s="75"/>
    </row>
    <row r="3" spans="1:8" ht="53.1" customHeight="1" x14ac:dyDescent="0.2">
      <c r="A3" s="76" t="s">
        <v>1</v>
      </c>
      <c r="B3" s="76"/>
      <c r="C3" s="76"/>
      <c r="D3" s="76"/>
      <c r="E3" s="76"/>
      <c r="F3" s="76"/>
      <c r="G3" s="76"/>
      <c r="H3" s="76"/>
    </row>
    <row r="4" spans="1:8" ht="24.95" customHeight="1" x14ac:dyDescent="0.25">
      <c r="A4" s="2"/>
      <c r="B4" s="56"/>
      <c r="C4" s="77" t="s">
        <v>2</v>
      </c>
      <c r="D4" s="77"/>
      <c r="E4" s="77"/>
      <c r="F4" s="77"/>
      <c r="G4" s="77"/>
      <c r="H4" s="77"/>
    </row>
    <row r="5" spans="1:8" ht="24.95" customHeight="1" x14ac:dyDescent="0.35">
      <c r="A5" s="3"/>
      <c r="B5" s="5"/>
      <c r="C5" s="4" t="s">
        <v>3</v>
      </c>
      <c r="D5" s="5"/>
      <c r="E5" s="5"/>
      <c r="F5" s="5"/>
      <c r="G5" s="5"/>
      <c r="H5" s="6" t="s">
        <v>3</v>
      </c>
    </row>
    <row r="6" spans="1:8" ht="24.95" customHeight="1" x14ac:dyDescent="0.2">
      <c r="A6" s="7" t="s">
        <v>4</v>
      </c>
      <c r="B6" s="78"/>
      <c r="C6" s="78"/>
      <c r="D6" s="78"/>
      <c r="E6" s="5"/>
      <c r="F6" s="5"/>
      <c r="G6" s="8" t="s">
        <v>5</v>
      </c>
      <c r="H6" s="65"/>
    </row>
    <row r="7" spans="1:8" ht="24.95" customHeight="1" x14ac:dyDescent="0.2">
      <c r="A7" s="10" t="s">
        <v>6</v>
      </c>
      <c r="B7" s="78"/>
      <c r="C7" s="78"/>
      <c r="D7" s="78"/>
      <c r="E7" s="5"/>
      <c r="F7" s="5"/>
      <c r="G7" s="11" t="s">
        <v>7</v>
      </c>
      <c r="H7" s="66"/>
    </row>
    <row r="8" spans="1:8" ht="24.95" customHeight="1" x14ac:dyDescent="0.25">
      <c r="A8" s="7" t="s">
        <v>53</v>
      </c>
      <c r="B8" s="64"/>
      <c r="D8" s="12" t="s">
        <v>8</v>
      </c>
      <c r="E8" s="12"/>
      <c r="F8" s="12"/>
      <c r="G8" s="12"/>
      <c r="H8" s="13"/>
    </row>
    <row r="9" spans="1:8" ht="24.95" customHeight="1" x14ac:dyDescent="0.25">
      <c r="A9" s="14" t="s">
        <v>54</v>
      </c>
      <c r="B9" s="64"/>
      <c r="C9" s="5"/>
      <c r="D9" s="5"/>
      <c r="E9" s="82" t="str">
        <f>IF(B7&lt;&gt;"",B7," ")</f>
        <v xml:space="preserve"> </v>
      </c>
      <c r="F9" s="82"/>
      <c r="G9" s="82"/>
      <c r="H9" s="82"/>
    </row>
    <row r="10" spans="1:8" ht="24.95" customHeight="1" x14ac:dyDescent="0.25">
      <c r="A10" s="15" t="s">
        <v>55</v>
      </c>
      <c r="B10" s="64"/>
      <c r="C10" s="5"/>
      <c r="D10" s="5"/>
      <c r="E10" s="31"/>
      <c r="F10" s="56" t="s">
        <v>9</v>
      </c>
      <c r="G10" s="5"/>
      <c r="H10" s="13"/>
    </row>
    <row r="11" spans="1:8" ht="24.95" customHeight="1" x14ac:dyDescent="0.2">
      <c r="A11" s="7" t="s">
        <v>10</v>
      </c>
      <c r="B11" s="64"/>
      <c r="C11" s="5"/>
      <c r="D11" s="5"/>
      <c r="E11" s="16" t="s">
        <v>11</v>
      </c>
      <c r="F11" s="17" t="str">
        <f>IF($H$21="yes","oz. per "&amp;B11&amp;" tubes","grams per "&amp;B11&amp;" tubes")</f>
        <v>grams per  tubes</v>
      </c>
      <c r="G11" s="16" t="s">
        <v>12</v>
      </c>
      <c r="H11" s="13"/>
    </row>
    <row r="12" spans="1:8" ht="21.75" customHeight="1" x14ac:dyDescent="0.2">
      <c r="A12" s="15" t="s">
        <v>60</v>
      </c>
      <c r="B12" s="39"/>
      <c r="C12" s="5"/>
      <c r="D12" s="5"/>
      <c r="E12" s="39"/>
      <c r="F12" s="39"/>
      <c r="G12" s="61" t="str">
        <f>IF(AND($H$21="yes",F12&lt;&gt;""),(F12/16)/(B$19*B$11),IF(AND($H$21&lt;&gt;"yes",F12&lt;&gt;""),(F12/454)/(B$19*B$11)," "))</f>
        <v xml:space="preserve"> </v>
      </c>
      <c r="H12" s="5"/>
    </row>
    <row r="13" spans="1:8" ht="23.45" customHeight="1" x14ac:dyDescent="0.35">
      <c r="A13" s="18"/>
      <c r="B13" s="4"/>
      <c r="C13" s="5"/>
      <c r="D13" s="5"/>
      <c r="E13" s="39"/>
      <c r="F13" s="39"/>
      <c r="G13" s="61" t="str">
        <f t="shared" ref="G13:G19" si="0">IF(AND($H$21="yes",F13&lt;&gt;""),(F13/16)/(B$19*B$11),IF(AND($H$21&lt;&gt;"yes",F13&lt;&gt;""),(F13/454)/(B$19*B$11)," "))</f>
        <v xml:space="preserve"> </v>
      </c>
      <c r="H13" s="5"/>
    </row>
    <row r="14" spans="1:8" ht="21.75" customHeight="1" x14ac:dyDescent="0.2">
      <c r="A14" s="5"/>
      <c r="B14" s="5"/>
      <c r="C14" s="5"/>
      <c r="D14" s="5"/>
      <c r="E14" s="39"/>
      <c r="F14" s="39"/>
      <c r="G14" s="61" t="str">
        <f t="shared" si="0"/>
        <v xml:space="preserve"> </v>
      </c>
      <c r="H14" s="5"/>
    </row>
    <row r="15" spans="1:8" ht="21.75" customHeight="1" x14ac:dyDescent="0.2">
      <c r="A15" s="19" t="s">
        <v>13</v>
      </c>
      <c r="B15" s="20">
        <f>B9/12*B10</f>
        <v>0</v>
      </c>
      <c r="C15" s="5"/>
      <c r="D15" s="5"/>
      <c r="E15" s="39"/>
      <c r="F15" s="39"/>
      <c r="G15" s="61" t="str">
        <f t="shared" si="0"/>
        <v xml:space="preserve"> </v>
      </c>
      <c r="H15" s="5"/>
    </row>
    <row r="16" spans="1:8" ht="21.75" customHeight="1" x14ac:dyDescent="0.2">
      <c r="A16" s="5" t="s">
        <v>14</v>
      </c>
      <c r="B16" s="21">
        <f>B8</f>
        <v>0</v>
      </c>
      <c r="C16" s="5"/>
      <c r="D16" s="5"/>
      <c r="E16" s="39"/>
      <c r="F16" s="39"/>
      <c r="G16" s="61" t="str">
        <f t="shared" si="0"/>
        <v xml:space="preserve"> </v>
      </c>
      <c r="H16" s="5"/>
    </row>
    <row r="17" spans="1:10" ht="21.75" customHeight="1" x14ac:dyDescent="0.2">
      <c r="A17" s="5"/>
      <c r="B17" s="5"/>
      <c r="C17" s="5"/>
      <c r="D17" s="5"/>
      <c r="E17" s="62"/>
      <c r="F17" s="39"/>
      <c r="G17" s="61" t="str">
        <f t="shared" si="0"/>
        <v xml:space="preserve"> </v>
      </c>
      <c r="H17" s="5"/>
    </row>
    <row r="18" spans="1:10" ht="21.75" customHeight="1" x14ac:dyDescent="0.2">
      <c r="A18" s="18" t="s">
        <v>15</v>
      </c>
      <c r="B18" s="5"/>
      <c r="C18" s="5"/>
      <c r="D18" s="5"/>
      <c r="E18" s="62"/>
      <c r="F18" s="39"/>
      <c r="G18" s="61" t="str">
        <f t="shared" si="0"/>
        <v xml:space="preserve"> </v>
      </c>
      <c r="H18" s="5"/>
    </row>
    <row r="19" spans="1:10" ht="21.75" customHeight="1" thickBot="1" x14ac:dyDescent="0.25">
      <c r="A19" s="5" t="s">
        <v>16</v>
      </c>
      <c r="B19" s="22">
        <f>(B12/12*B15)/43560</f>
        <v>0</v>
      </c>
      <c r="C19" s="5"/>
      <c r="D19" s="5"/>
      <c r="E19" s="62"/>
      <c r="F19" s="39"/>
      <c r="G19" s="61" t="str">
        <f t="shared" si="0"/>
        <v xml:space="preserve"> </v>
      </c>
      <c r="H19" s="5"/>
    </row>
    <row r="20" spans="1:10" ht="21.75" customHeight="1" x14ac:dyDescent="0.2">
      <c r="A20" s="23" t="s">
        <v>17</v>
      </c>
      <c r="B20" s="24">
        <f>(B16*16)*B19</f>
        <v>0</v>
      </c>
      <c r="C20" s="5"/>
      <c r="D20" s="5"/>
      <c r="E20" s="5"/>
      <c r="F20" s="5"/>
      <c r="G20" s="5"/>
      <c r="H20" s="5"/>
    </row>
    <row r="21" spans="1:10" ht="26.1" customHeight="1" thickBot="1" x14ac:dyDescent="0.4">
      <c r="A21" s="25" t="s">
        <v>18</v>
      </c>
      <c r="B21" s="26">
        <f>((B12/12)*B15)/43560*454*B16</f>
        <v>0</v>
      </c>
      <c r="C21" s="27"/>
      <c r="D21" s="79" t="s">
        <v>19</v>
      </c>
      <c r="E21" s="79"/>
      <c r="F21" s="79"/>
      <c r="G21" s="79"/>
      <c r="H21" s="67" t="s">
        <v>20</v>
      </c>
    </row>
    <row r="22" spans="1:10" ht="21.75" customHeight="1" x14ac:dyDescent="0.2">
      <c r="A22" s="28" t="str">
        <f>"grams to collect/ "&amp;B11&amp;" rows"</f>
        <v>grams to collect/  rows</v>
      </c>
      <c r="B22" s="29">
        <f>B21*B11</f>
        <v>0</v>
      </c>
      <c r="C22" s="30" t="str">
        <f>IF(H21&lt;&gt;"Yes","←"," ")</f>
        <v>←</v>
      </c>
      <c r="D22" s="80" t="str">
        <f>IF(H21&lt;&gt;"Yes","Use for drill calibration"," ")</f>
        <v>Use for drill calibration</v>
      </c>
      <c r="E22" s="80" t="str">
        <f t="shared" ref="E22:F23" si="1">IF(J20="Yes","←"," ")</f>
        <v xml:space="preserve"> </v>
      </c>
      <c r="F22" s="80" t="str">
        <f t="shared" si="1"/>
        <v xml:space="preserve"> </v>
      </c>
      <c r="G22" s="81" t="str">
        <f>IF(B7&lt;&gt;"",B7," ")</f>
        <v xml:space="preserve"> </v>
      </c>
      <c r="H22" s="81"/>
    </row>
    <row r="23" spans="1:10" ht="24.95" customHeight="1" x14ac:dyDescent="0.45">
      <c r="A23" s="32" t="str">
        <f>"ounces to collect/ "&amp;B11&amp;" rows"</f>
        <v>ounces to collect/  rows</v>
      </c>
      <c r="B23" s="33">
        <f>B20*B11</f>
        <v>0</v>
      </c>
      <c r="C23" s="34" t="str">
        <f>IF(H21="Yes","←"," ")</f>
        <v xml:space="preserve"> </v>
      </c>
      <c r="D23" s="80" t="str">
        <f>IF(H21="Yes","Use for drill calibration"," ")</f>
        <v xml:space="preserve"> </v>
      </c>
      <c r="E23" s="80" t="str">
        <f t="shared" si="1"/>
        <v xml:space="preserve"> </v>
      </c>
      <c r="F23" s="80" t="str">
        <f t="shared" si="1"/>
        <v xml:space="preserve"> </v>
      </c>
      <c r="G23" s="35"/>
      <c r="H23" s="57"/>
      <c r="J23" s="36"/>
    </row>
    <row r="24" spans="1:10" ht="27.95" customHeight="1" x14ac:dyDescent="0.2">
      <c r="A24" s="18" t="s">
        <v>21</v>
      </c>
      <c r="B24" s="5"/>
      <c r="C24" s="5"/>
      <c r="D24" s="5"/>
      <c r="E24" s="5"/>
      <c r="F24" s="5"/>
      <c r="G24" s="5"/>
      <c r="H24" s="5"/>
    </row>
    <row r="25" spans="1:10" s="5" customFormat="1" ht="21.75" customHeight="1" x14ac:dyDescent="0.2">
      <c r="A25" s="60" t="s">
        <v>62</v>
      </c>
    </row>
    <row r="26" spans="1:10" s="5" customFormat="1" ht="21.75" customHeight="1" x14ac:dyDescent="0.2"/>
    <row r="27" spans="1:10" s="5" customFormat="1" ht="21.75" customHeight="1" x14ac:dyDescent="0.2"/>
    <row r="28" spans="1:10" s="5" customFormat="1" x14ac:dyDescent="0.2"/>
    <row r="29" spans="1:10" s="5" customFormat="1" x14ac:dyDescent="0.2"/>
    <row r="30" spans="1:10" s="5" customFormat="1" x14ac:dyDescent="0.2"/>
    <row r="31" spans="1:10" s="5" customFormat="1" x14ac:dyDescent="0.2"/>
    <row r="32" spans="1:10" s="5" customFormat="1" x14ac:dyDescent="0.2"/>
    <row r="33" spans="1:9" s="5" customFormat="1" x14ac:dyDescent="0.2"/>
    <row r="34" spans="1:9" s="5" customFormat="1" hidden="1" x14ac:dyDescent="0.2">
      <c r="A34" s="5" t="s">
        <v>50</v>
      </c>
    </row>
    <row r="35" spans="1:9" s="5" customFormat="1" hidden="1" x14ac:dyDescent="0.2">
      <c r="A35" s="5" t="s">
        <v>20</v>
      </c>
    </row>
    <row r="36" spans="1:9" s="5" customFormat="1" hidden="1" x14ac:dyDescent="0.2">
      <c r="A36" s="5" t="s">
        <v>51</v>
      </c>
    </row>
    <row r="37" spans="1:9" x14ac:dyDescent="0.2">
      <c r="A37" s="5"/>
      <c r="B37" s="5"/>
      <c r="C37" s="5"/>
      <c r="D37" s="5"/>
      <c r="E37" s="5"/>
      <c r="F37" s="5"/>
      <c r="G37" s="5"/>
      <c r="H37" s="5"/>
      <c r="I37" s="5"/>
    </row>
  </sheetData>
  <sheetProtection algorithmName="SHA-512" hashValue="qTniF6kW7m2QwPyD3fAicaug+pHLBvQSY3aVNvjwRaq7jFzm1/mf4Y3TB2d4b5fnqMKe+w7426RVqYtdF4YCnQ==" saltValue="WqwbTKZ8U8XgIsOKn+TUCQ==" spinCount="100000" sheet="1" objects="1" selectLockedCells="1"/>
  <mergeCells count="11">
    <mergeCell ref="D21:G21"/>
    <mergeCell ref="D22:F22"/>
    <mergeCell ref="G22:H22"/>
    <mergeCell ref="D23:F23"/>
    <mergeCell ref="B7:D7"/>
    <mergeCell ref="E9:H9"/>
    <mergeCell ref="E1:H1"/>
    <mergeCell ref="A2:H2"/>
    <mergeCell ref="A3:H3"/>
    <mergeCell ref="C4:H4"/>
    <mergeCell ref="B6:D6"/>
  </mergeCells>
  <dataValidations count="1">
    <dataValidation type="list" allowBlank="1" sqref="H21" xr:uid="{548A8C48-0AA4-4A03-89C3-39424B1F0AC4}">
      <formula1>$A$35:$A$36</formula1>
    </dataValidation>
  </dataValidations>
  <pageMargins left="0.75" right="0.75" top="1" bottom="1" header="0.5" footer="0.5"/>
  <pageSetup orientation="portrait" r:id="rId1"/>
  <headerFooter alignWithMargins="0">
    <oddFooter>&amp;C&amp;G</oddFooter>
  </headerFooter>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B31C-94D3-4798-909A-F0119AC8FDE9}">
  <dimension ref="A1:J36"/>
  <sheetViews>
    <sheetView workbookViewId="0">
      <selection activeCell="B6" sqref="B6:D6"/>
    </sheetView>
  </sheetViews>
  <sheetFormatPr defaultColWidth="9.140625" defaultRowHeight="12.75" x14ac:dyDescent="0.2"/>
  <cols>
    <col min="1" max="1" width="23.140625" style="1" customWidth="1"/>
    <col min="2" max="2" width="8" style="1" customWidth="1"/>
    <col min="3" max="4" width="9.140625" style="1"/>
    <col min="5" max="6" width="9.140625" style="50"/>
    <col min="7" max="7" width="9.140625" style="1"/>
    <col min="8" max="8" width="13.42578125" style="1" customWidth="1"/>
    <col min="9" max="16384" width="9.140625" style="1"/>
  </cols>
  <sheetData>
    <row r="1" spans="1:8" ht="63" customHeight="1" x14ac:dyDescent="0.2">
      <c r="A1" s="5"/>
      <c r="B1" s="5"/>
      <c r="C1" s="5"/>
      <c r="D1" s="5"/>
      <c r="E1" s="84"/>
      <c r="F1" s="84"/>
      <c r="G1" s="84"/>
      <c r="H1" s="84"/>
    </row>
    <row r="2" spans="1:8" ht="18" x14ac:dyDescent="0.25">
      <c r="A2" s="75" t="s">
        <v>22</v>
      </c>
      <c r="B2" s="75"/>
      <c r="C2" s="75"/>
      <c r="D2" s="75"/>
      <c r="E2" s="75"/>
      <c r="F2" s="75"/>
      <c r="G2" s="75"/>
      <c r="H2" s="5"/>
    </row>
    <row r="3" spans="1:8" ht="63" customHeight="1" x14ac:dyDescent="0.2">
      <c r="A3" s="76" t="s">
        <v>23</v>
      </c>
      <c r="B3" s="76"/>
      <c r="C3" s="76"/>
      <c r="D3" s="76"/>
      <c r="E3" s="76"/>
      <c r="F3" s="76"/>
      <c r="G3" s="76"/>
      <c r="H3" s="76"/>
    </row>
    <row r="4" spans="1:8" ht="20.100000000000001" customHeight="1" x14ac:dyDescent="0.35">
      <c r="A4" s="37"/>
      <c r="B4" s="4"/>
      <c r="C4" s="77" t="s">
        <v>24</v>
      </c>
      <c r="D4" s="77"/>
      <c r="E4" s="77"/>
      <c r="F4" s="77"/>
      <c r="G4" s="77"/>
      <c r="H4" s="77"/>
    </row>
    <row r="5" spans="1:8" ht="18.600000000000001" customHeight="1" x14ac:dyDescent="0.35">
      <c r="A5" s="18"/>
      <c r="B5" s="5"/>
      <c r="C5" s="4" t="s">
        <v>3</v>
      </c>
      <c r="D5" s="5"/>
      <c r="E5" s="31"/>
      <c r="F5" s="31"/>
      <c r="G5" s="13"/>
      <c r="H5" s="4" t="s">
        <v>3</v>
      </c>
    </row>
    <row r="6" spans="1:8" ht="21.75" customHeight="1" x14ac:dyDescent="0.2">
      <c r="A6" s="7" t="s">
        <v>4</v>
      </c>
      <c r="B6" s="78"/>
      <c r="C6" s="78"/>
      <c r="D6" s="78"/>
      <c r="E6" s="57"/>
      <c r="F6" s="57"/>
      <c r="G6" s="8" t="s">
        <v>5</v>
      </c>
      <c r="H6" s="9"/>
    </row>
    <row r="7" spans="1:8" ht="21.75" customHeight="1" x14ac:dyDescent="0.2">
      <c r="A7" s="10" t="s">
        <v>25</v>
      </c>
      <c r="B7" s="78"/>
      <c r="C7" s="78"/>
      <c r="D7" s="78"/>
      <c r="E7" s="57"/>
      <c r="F7" s="57"/>
      <c r="G7" s="11" t="s">
        <v>7</v>
      </c>
      <c r="H7" s="63"/>
    </row>
    <row r="8" spans="1:8" ht="21.75" customHeight="1" x14ac:dyDescent="0.25">
      <c r="A8" s="7" t="s">
        <v>56</v>
      </c>
      <c r="B8" s="64"/>
      <c r="C8" s="7"/>
      <c r="D8" s="71" t="s">
        <v>8</v>
      </c>
      <c r="E8" s="71"/>
      <c r="F8" s="71"/>
      <c r="G8" s="71"/>
      <c r="H8" s="71"/>
    </row>
    <row r="9" spans="1:8" ht="21.75" customHeight="1" x14ac:dyDescent="0.2">
      <c r="A9" s="7" t="s">
        <v>57</v>
      </c>
      <c r="B9" s="64"/>
      <c r="C9" s="7"/>
      <c r="D9" s="7"/>
      <c r="E9" s="86"/>
      <c r="F9" s="86"/>
      <c r="G9" s="86"/>
      <c r="H9" s="8"/>
    </row>
    <row r="10" spans="1:8" ht="27" customHeight="1" x14ac:dyDescent="0.2">
      <c r="A10" s="58" t="s">
        <v>58</v>
      </c>
      <c r="B10" s="64"/>
      <c r="C10" s="7"/>
      <c r="D10" s="7"/>
      <c r="E10" s="57"/>
      <c r="F10" s="57"/>
      <c r="G10" s="19"/>
      <c r="H10" s="8"/>
    </row>
    <row r="11" spans="1:8" ht="21.75" customHeight="1" x14ac:dyDescent="0.25">
      <c r="A11" s="7" t="s">
        <v>59</v>
      </c>
      <c r="B11" s="64"/>
      <c r="C11" s="7"/>
      <c r="D11" s="7"/>
      <c r="E11" s="83" t="str">
        <f>IF(B7&lt;&gt;"",B7," ")</f>
        <v xml:space="preserve"> </v>
      </c>
      <c r="F11" s="83"/>
      <c r="G11" s="83"/>
      <c r="H11" s="83"/>
    </row>
    <row r="12" spans="1:8" ht="21.75" customHeight="1" x14ac:dyDescent="0.25">
      <c r="A12" s="7" t="s">
        <v>10</v>
      </c>
      <c r="B12" s="64"/>
      <c r="C12" s="7"/>
      <c r="D12" s="7"/>
      <c r="E12" s="57"/>
      <c r="F12" s="87" t="s">
        <v>9</v>
      </c>
      <c r="G12" s="87"/>
      <c r="H12" s="8"/>
    </row>
    <row r="13" spans="1:8" ht="30" customHeight="1" x14ac:dyDescent="0.2">
      <c r="A13" s="15" t="s">
        <v>60</v>
      </c>
      <c r="B13" s="39"/>
      <c r="C13" s="19"/>
      <c r="D13" s="19"/>
      <c r="E13" s="38" t="s">
        <v>11</v>
      </c>
      <c r="F13" s="17" t="str">
        <f>IF($H$23="yes","oz. per "&amp;B12&amp;" tubes","grams per "&amp;B12&amp;" tubes")</f>
        <v>grams per  tubes</v>
      </c>
      <c r="G13" s="38" t="s">
        <v>12</v>
      </c>
      <c r="H13" s="38" t="s">
        <v>26</v>
      </c>
    </row>
    <row r="14" spans="1:8" ht="21.95" customHeight="1" x14ac:dyDescent="0.35">
      <c r="A14" s="18"/>
      <c r="B14" s="4"/>
      <c r="C14" s="5"/>
      <c r="D14" s="5"/>
      <c r="E14" s="39"/>
      <c r="F14" s="39"/>
      <c r="G14" s="61" t="str">
        <f>IF(AND($H$23="yes",F14&lt;&gt;""),(F14/16)/(B$21*B$12),IF(AND($H$23&lt;&gt;"yes",F14&lt;&gt;""),(F14/454)/(B$21*B$12)," "))</f>
        <v xml:space="preserve"> </v>
      </c>
      <c r="H14" s="40" t="str">
        <f>IF(F14&lt;&gt;"",G14*$B$8," ")</f>
        <v xml:space="preserve"> </v>
      </c>
    </row>
    <row r="15" spans="1:8" ht="21.75" customHeight="1" x14ac:dyDescent="0.2">
      <c r="A15" s="5"/>
      <c r="B15" s="59"/>
      <c r="C15" s="5"/>
      <c r="D15" s="5"/>
      <c r="E15" s="39"/>
      <c r="F15" s="39"/>
      <c r="G15" s="61" t="str">
        <f t="shared" ref="G15:G21" si="0">IF(AND($H$23="yes",F15&lt;&gt;""),(F15/16)/(B$21*B$12),IF(AND($H$23&lt;&gt;"yes",F15&lt;&gt;""),(F15/454)/(B$21*B$12)," "))</f>
        <v xml:space="preserve"> </v>
      </c>
      <c r="H15" s="40" t="str">
        <f t="shared" ref="H15:H21" si="1">IF(F15&lt;&gt;"",G15*$B$8," ")</f>
        <v xml:space="preserve"> </v>
      </c>
    </row>
    <row r="16" spans="1:8" ht="21.75" customHeight="1" x14ac:dyDescent="0.2">
      <c r="A16" s="19" t="s">
        <v>13</v>
      </c>
      <c r="B16" s="41">
        <f>$B$10/12*$B$11</f>
        <v>0</v>
      </c>
      <c r="C16" s="5"/>
      <c r="D16" s="5"/>
      <c r="E16" s="39"/>
      <c r="F16" s="39"/>
      <c r="G16" s="61" t="str">
        <f t="shared" si="0"/>
        <v xml:space="preserve"> </v>
      </c>
      <c r="H16" s="40" t="str">
        <f t="shared" si="1"/>
        <v xml:space="preserve"> </v>
      </c>
    </row>
    <row r="17" spans="1:10" ht="21.75" customHeight="1" x14ac:dyDescent="0.2">
      <c r="A17" s="5" t="s">
        <v>14</v>
      </c>
      <c r="B17" s="20">
        <f>IF(B8&lt;&gt;"",$B$9/$B$8,0)</f>
        <v>0</v>
      </c>
      <c r="C17" s="5"/>
      <c r="D17" s="5"/>
      <c r="E17" s="39"/>
      <c r="F17" s="39"/>
      <c r="G17" s="61" t="str">
        <f t="shared" si="0"/>
        <v xml:space="preserve"> </v>
      </c>
      <c r="H17" s="40" t="str">
        <f t="shared" si="1"/>
        <v xml:space="preserve"> </v>
      </c>
      <c r="I17" s="42"/>
      <c r="J17" s="43"/>
    </row>
    <row r="18" spans="1:10" ht="21.75" customHeight="1" x14ac:dyDescent="0.2">
      <c r="A18" s="5" t="s">
        <v>27</v>
      </c>
      <c r="B18" s="21">
        <f>$B$9</f>
        <v>0</v>
      </c>
      <c r="C18" s="5"/>
      <c r="D18" s="5"/>
      <c r="E18" s="39"/>
      <c r="F18" s="39"/>
      <c r="G18" s="61" t="str">
        <f t="shared" si="0"/>
        <v xml:space="preserve"> </v>
      </c>
      <c r="H18" s="40" t="str">
        <f t="shared" si="1"/>
        <v xml:space="preserve"> </v>
      </c>
      <c r="I18" s="44"/>
      <c r="J18" s="45"/>
    </row>
    <row r="19" spans="1:10" ht="21.75" customHeight="1" x14ac:dyDescent="0.2">
      <c r="A19" s="5"/>
      <c r="B19" s="46"/>
      <c r="C19" s="5"/>
      <c r="D19" s="5"/>
      <c r="E19" s="39"/>
      <c r="F19" s="39"/>
      <c r="G19" s="61" t="str">
        <f t="shared" si="0"/>
        <v xml:space="preserve"> </v>
      </c>
      <c r="H19" s="40" t="str">
        <f t="shared" si="1"/>
        <v xml:space="preserve"> </v>
      </c>
    </row>
    <row r="20" spans="1:10" ht="21.75" customHeight="1" x14ac:dyDescent="0.2">
      <c r="A20" s="18" t="s">
        <v>15</v>
      </c>
      <c r="B20" s="5"/>
      <c r="C20" s="5"/>
      <c r="D20" s="5"/>
      <c r="E20" s="39"/>
      <c r="F20" s="39"/>
      <c r="G20" s="61" t="str">
        <f t="shared" si="0"/>
        <v xml:space="preserve"> </v>
      </c>
      <c r="H20" s="40" t="str">
        <f t="shared" si="1"/>
        <v xml:space="preserve"> </v>
      </c>
    </row>
    <row r="21" spans="1:10" ht="21.75" customHeight="1" thickBot="1" x14ac:dyDescent="0.25">
      <c r="A21" s="5" t="s">
        <v>16</v>
      </c>
      <c r="B21" s="22">
        <f>($B$13/12*$B$16)/43560</f>
        <v>0</v>
      </c>
      <c r="C21" s="5"/>
      <c r="D21" s="5"/>
      <c r="E21" s="39"/>
      <c r="F21" s="39"/>
      <c r="G21" s="61" t="str">
        <f t="shared" si="0"/>
        <v xml:space="preserve"> </v>
      </c>
      <c r="H21" s="40" t="str">
        <f t="shared" si="1"/>
        <v xml:space="preserve"> </v>
      </c>
    </row>
    <row r="22" spans="1:10" ht="21.75" customHeight="1" x14ac:dyDescent="0.35">
      <c r="A22" s="23" t="s">
        <v>17</v>
      </c>
      <c r="B22" s="47">
        <f>($B$17*16)*$B$21</f>
        <v>0</v>
      </c>
      <c r="C22" s="27"/>
      <c r="D22" s="48"/>
      <c r="E22" s="5"/>
      <c r="F22" s="5"/>
      <c r="G22" s="5"/>
      <c r="H22" s="5"/>
    </row>
    <row r="23" spans="1:10" ht="27.75" customHeight="1" thickBot="1" x14ac:dyDescent="0.4">
      <c r="A23" s="25" t="s">
        <v>18</v>
      </c>
      <c r="B23" s="49">
        <f>($B$17*454)*$B$21</f>
        <v>0</v>
      </c>
      <c r="C23" s="27"/>
      <c r="D23" s="84" t="s">
        <v>28</v>
      </c>
      <c r="E23" s="84"/>
      <c r="F23" s="84"/>
      <c r="G23" s="84"/>
      <c r="H23" s="67" t="s">
        <v>20</v>
      </c>
    </row>
    <row r="24" spans="1:10" ht="21.75" customHeight="1" x14ac:dyDescent="0.2">
      <c r="A24" s="32" t="str">
        <f>"grams to collect/ "&amp;B12&amp;" rows"</f>
        <v>grams to collect/  rows</v>
      </c>
      <c r="B24" s="29">
        <f>$B$23*$B$12</f>
        <v>0</v>
      </c>
      <c r="C24" s="30" t="str">
        <f>IF(H23&lt;&gt;"Yes","←"," ")</f>
        <v>←</v>
      </c>
      <c r="D24" s="80" t="str">
        <f>IF(H23&lt;&gt;"Yes","Use for drill calibration"," ")</f>
        <v>Use for drill calibration</v>
      </c>
      <c r="E24" s="80" t="str">
        <f t="shared" ref="E24:F25" si="2">IF(J22="Yes","←"," ")</f>
        <v xml:space="preserve"> </v>
      </c>
      <c r="F24" s="80" t="str">
        <f t="shared" si="2"/>
        <v xml:space="preserve"> </v>
      </c>
      <c r="G24" s="5"/>
      <c r="H24" s="5"/>
    </row>
    <row r="25" spans="1:10" ht="25.5" customHeight="1" x14ac:dyDescent="0.45">
      <c r="A25" s="32" t="str">
        <f>"ounces to collect/ "&amp;B12&amp;" rows"</f>
        <v>ounces to collect/  rows</v>
      </c>
      <c r="B25" s="33">
        <f>$B$22*$B$12</f>
        <v>0</v>
      </c>
      <c r="C25" s="34" t="str">
        <f>IF(H23="Yes","←"," ")</f>
        <v xml:space="preserve"> </v>
      </c>
      <c r="D25" s="80" t="str">
        <f>IF(H23="Yes","Use for drill calibration"," ")</f>
        <v xml:space="preserve"> </v>
      </c>
      <c r="E25" s="80" t="str">
        <f t="shared" si="2"/>
        <v xml:space="preserve"> </v>
      </c>
      <c r="F25" s="80" t="str">
        <f t="shared" si="2"/>
        <v xml:space="preserve"> </v>
      </c>
      <c r="G25" s="85" t="str">
        <f>IF(B7&lt;&gt;"",B7,"")</f>
        <v/>
      </c>
      <c r="H25" s="85"/>
    </row>
    <row r="26" spans="1:10" ht="21.75" customHeight="1" x14ac:dyDescent="0.2">
      <c r="A26" s="18" t="s">
        <v>21</v>
      </c>
      <c r="B26" s="5"/>
      <c r="C26" s="5"/>
      <c r="D26" s="5"/>
      <c r="E26" s="31"/>
      <c r="F26" s="31"/>
      <c r="G26" s="5"/>
      <c r="H26" s="5"/>
    </row>
    <row r="27" spans="1:10" ht="21.75" customHeight="1" x14ac:dyDescent="0.2">
      <c r="A27" s="60" t="s">
        <v>62</v>
      </c>
      <c r="B27" s="5"/>
      <c r="C27" s="5"/>
      <c r="D27" s="5"/>
      <c r="E27" s="31"/>
      <c r="F27" s="31"/>
      <c r="G27" s="5"/>
      <c r="H27" s="5"/>
      <c r="I27" s="5"/>
    </row>
    <row r="28" spans="1:10" ht="21.75" customHeight="1" x14ac:dyDescent="0.2">
      <c r="A28" s="5"/>
      <c r="B28" s="5"/>
      <c r="C28" s="5"/>
      <c r="D28" s="5"/>
      <c r="E28" s="31"/>
      <c r="F28" s="31"/>
      <c r="G28" s="5"/>
      <c r="H28" s="5"/>
      <c r="I28" s="5"/>
    </row>
    <row r="29" spans="1:10" ht="21.75" customHeight="1" x14ac:dyDescent="0.2">
      <c r="A29" s="5"/>
      <c r="B29" s="5"/>
      <c r="C29" s="5"/>
      <c r="D29" s="5"/>
      <c r="E29" s="31"/>
      <c r="F29" s="31"/>
      <c r="G29" s="5"/>
      <c r="H29" s="5"/>
      <c r="I29" s="5"/>
    </row>
    <row r="30" spans="1:10" ht="21.75" customHeight="1" x14ac:dyDescent="0.2">
      <c r="A30" s="5"/>
      <c r="B30" s="5"/>
      <c r="C30" s="5"/>
      <c r="D30" s="5"/>
      <c r="E30" s="31"/>
      <c r="F30" s="31"/>
      <c r="G30" s="5"/>
      <c r="H30" s="5"/>
      <c r="I30" s="5"/>
    </row>
    <row r="31" spans="1:10" ht="21.75" customHeight="1" x14ac:dyDescent="0.2">
      <c r="A31" s="5"/>
      <c r="B31" s="5"/>
      <c r="C31" s="5"/>
      <c r="D31" s="5"/>
      <c r="E31" s="31"/>
      <c r="F31" s="31"/>
      <c r="G31" s="5"/>
      <c r="H31" s="5"/>
      <c r="I31" s="5"/>
    </row>
    <row r="32" spans="1:10" ht="21.75" customHeight="1" x14ac:dyDescent="0.2">
      <c r="A32" s="5"/>
      <c r="B32" s="5"/>
      <c r="C32" s="5"/>
      <c r="D32" s="5"/>
      <c r="E32" s="31"/>
      <c r="F32" s="31"/>
      <c r="G32" s="5"/>
      <c r="H32" s="5"/>
      <c r="I32" s="5"/>
    </row>
    <row r="33" spans="1:9" ht="21.75" hidden="1" customHeight="1" x14ac:dyDescent="0.2">
      <c r="A33" t="s">
        <v>50</v>
      </c>
      <c r="B33" s="5"/>
      <c r="C33" s="5"/>
      <c r="D33" s="5"/>
      <c r="E33" s="31"/>
      <c r="F33" s="31"/>
      <c r="G33" s="5"/>
      <c r="H33" s="5"/>
      <c r="I33" s="5"/>
    </row>
    <row r="34" spans="1:9" ht="21.75" hidden="1" customHeight="1" x14ac:dyDescent="0.2">
      <c r="A34" t="s">
        <v>20</v>
      </c>
      <c r="B34" s="5"/>
      <c r="C34" s="5"/>
      <c r="D34" s="5"/>
      <c r="E34" s="31"/>
      <c r="F34" s="31"/>
      <c r="G34" s="5"/>
      <c r="H34" s="5"/>
      <c r="I34" s="5"/>
    </row>
    <row r="35" spans="1:9" ht="21.75" hidden="1" customHeight="1" x14ac:dyDescent="0.2">
      <c r="A35" t="s">
        <v>51</v>
      </c>
      <c r="B35" s="5"/>
      <c r="C35" s="5"/>
      <c r="D35" s="5"/>
      <c r="E35" s="31"/>
      <c r="F35" s="31"/>
      <c r="G35" s="5"/>
      <c r="H35" s="5"/>
      <c r="I35" s="5"/>
    </row>
    <row r="36" spans="1:9" ht="21.75" customHeight="1" x14ac:dyDescent="0.2">
      <c r="A36" s="5"/>
      <c r="B36" s="5"/>
      <c r="C36" s="5"/>
      <c r="D36" s="5"/>
      <c r="E36" s="31"/>
      <c r="F36" s="31"/>
      <c r="G36" s="5"/>
      <c r="H36" s="5"/>
      <c r="I36" s="5"/>
    </row>
  </sheetData>
  <sheetProtection algorithmName="SHA-512" hashValue="740UDoOZlt0ayzyf4wpYrsHFxw+mRpD7O6qiCWS9/Yy/ajL77e9tPse0u1lBAqN6SaDlaZXjPTYzFwaTKg6tAA==" saltValue="a+19HCH8rZsVpzg93auvrA==" spinCount="100000" sheet="1" objects="1" selectLockedCells="1"/>
  <mergeCells count="15">
    <mergeCell ref="D24:F24"/>
    <mergeCell ref="D25:F25"/>
    <mergeCell ref="G25:H25"/>
    <mergeCell ref="B7:D7"/>
    <mergeCell ref="D8:H8"/>
    <mergeCell ref="E9:G9"/>
    <mergeCell ref="F12:G12"/>
    <mergeCell ref="D23:G23"/>
    <mergeCell ref="B6:D6"/>
    <mergeCell ref="E11:H11"/>
    <mergeCell ref="E1:F1"/>
    <mergeCell ref="G1:H1"/>
    <mergeCell ref="A2:G2"/>
    <mergeCell ref="A3:H3"/>
    <mergeCell ref="C4:H4"/>
  </mergeCells>
  <dataValidations count="1">
    <dataValidation type="list" allowBlank="1" showInputMessage="1" showErrorMessage="1" sqref="H23" xr:uid="{47ECC5C1-0295-4162-A6E3-C0B3B4BC2306}">
      <formula1>$A$34:$A$35</formula1>
    </dataValidation>
  </dataValidations>
  <pageMargins left="0.75" right="0.75" top="0.75" bottom="1" header="0.5" footer="0.5"/>
  <pageSetup orientation="portrait" r:id="rId1"/>
  <headerFooter alignWithMargins="0">
    <oddFooter>&amp;C&amp;G</oddFooter>
  </headerFooter>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Seed weight template</vt:lpstr>
      <vt:lpstr>Seed count template</vt:lpstr>
      <vt:lpstr>Instructions!Print_Area</vt:lpstr>
      <vt:lpstr>'Seed count template'!Print_Area</vt:lpstr>
      <vt:lpstr>'Seed weight template'!Print_Area</vt:lpstr>
      <vt:lpstr>Instructions!Print_Titles</vt:lpstr>
      <vt:lpstr>'Seed count template'!Print_Titles</vt:lpstr>
      <vt:lpstr>'Seed weight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 Douglas</dc:creator>
  <cp:lastModifiedBy>Gupton, Stephanie</cp:lastModifiedBy>
  <cp:lastPrinted>2020-12-29T14:28:57Z</cp:lastPrinted>
  <dcterms:created xsi:type="dcterms:W3CDTF">2020-12-21T15:30:34Z</dcterms:created>
  <dcterms:modified xsi:type="dcterms:W3CDTF">2021-01-19T21:34:40Z</dcterms:modified>
</cp:coreProperties>
</file>