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autoCompressPictures="0" defaultThemeVersion="124226"/>
  <bookViews>
    <workbookView xWindow="7800" yWindow="0" windowWidth="21840" windowHeight="13740"/>
  </bookViews>
  <sheets>
    <sheet name="Intro" sheetId="6" r:id="rId1"/>
    <sheet name="Partial Budget -- Dual Purpose" sheetId="1" r:id="rId2"/>
  </sheets>
  <definedNames>
    <definedName name="bu_Dual_Sold2Cider">'Partial Budget -- Dual Purpose'!$F$12</definedName>
    <definedName name="Dual_Cider_Price">'Partial Budget -- Dual Purpose'!$F$5</definedName>
    <definedName name="Dual_Fresh_Price">'Partial Budget -- Dual Purpose'!$F$6</definedName>
    <definedName name="Dual_Yield">'Partial Budget -- Dual Purpose'!$F$10</definedName>
    <definedName name="Net_Change_in_Profits">'Partial Budget -- Dual Purpose'!$B$38</definedName>
    <definedName name="solver_eng" localSheetId="1" hidden="1">1</definedName>
    <definedName name="solver_neg" localSheetId="1" hidden="1">1</definedName>
    <definedName name="solver_num" localSheetId="1" hidden="1">0</definedName>
    <definedName name="solver_opt" localSheetId="1" hidden="1">'Partial Budget -- Dual Purpose'!$B$38</definedName>
    <definedName name="solver_typ" localSheetId="1" hidden="1">3</definedName>
    <definedName name="solver_val" localSheetId="1" hidden="1">0</definedName>
    <definedName name="solver_ver" localSheetId="1" hidden="1">3</definedName>
    <definedName name="Trad_Fresh_Price">'Partial Budget -- Dual Purpose'!$F$4</definedName>
    <definedName name="Trad_Yield">'Partial Budget -- Dual Purpose'!$F$9</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19" i="1" l="1"/>
  <c r="I36" i="1"/>
  <c r="I38" i="1"/>
  <c r="N32" i="1"/>
  <c r="F19" i="1"/>
  <c r="K32" i="1"/>
  <c r="M32" i="1"/>
  <c r="L32" i="1"/>
  <c r="Q32" i="1"/>
  <c r="P32" i="1"/>
  <c r="O32" i="1"/>
  <c r="I35" i="1"/>
  <c r="I33" i="1"/>
  <c r="I39" i="1"/>
  <c r="I34" i="1"/>
  <c r="I37" i="1"/>
  <c r="N20" i="1"/>
  <c r="I24" i="1"/>
  <c r="I22" i="1"/>
  <c r="P20" i="1"/>
  <c r="Q20" i="1"/>
  <c r="O20" i="1"/>
  <c r="I26" i="1"/>
  <c r="I23" i="1"/>
  <c r="I21" i="1"/>
  <c r="I25" i="1"/>
  <c r="I27" i="1"/>
  <c r="L20" i="1"/>
  <c r="M20" i="1"/>
  <c r="K20" i="1"/>
  <c r="F34" i="1"/>
  <c r="F25" i="1"/>
  <c r="B25" i="1"/>
  <c r="B34" i="1"/>
  <c r="F36" i="1"/>
  <c r="B36" i="1"/>
  <c r="B38" i="1"/>
  <c r="N36" i="1"/>
  <c r="P33" i="1"/>
  <c r="O34" i="1"/>
  <c r="Q34" i="1"/>
  <c r="P35" i="1"/>
  <c r="O36" i="1"/>
  <c r="Q36" i="1"/>
  <c r="P37" i="1"/>
  <c r="O38" i="1"/>
  <c r="Q38" i="1"/>
  <c r="N37" i="1"/>
  <c r="N34" i="1"/>
  <c r="O33" i="1"/>
  <c r="Q33" i="1"/>
  <c r="P34" i="1"/>
  <c r="O35" i="1"/>
  <c r="Q35" i="1"/>
  <c r="P36" i="1"/>
  <c r="O37" i="1"/>
  <c r="Q37" i="1"/>
  <c r="P38" i="1"/>
  <c r="O39" i="1"/>
  <c r="Q39" i="1"/>
  <c r="N38" i="1"/>
  <c r="N33" i="1"/>
  <c r="N35" i="1"/>
  <c r="P39" i="1"/>
  <c r="N39" i="1"/>
  <c r="M35" i="1"/>
  <c r="M39" i="1"/>
  <c r="M36" i="1"/>
  <c r="L34" i="1"/>
  <c r="L38" i="1"/>
  <c r="L35" i="1"/>
  <c r="L39" i="1"/>
  <c r="K35" i="1"/>
  <c r="K39" i="1"/>
  <c r="K36" i="1"/>
  <c r="M33" i="1"/>
  <c r="M37" i="1"/>
  <c r="M34" i="1"/>
  <c r="M38" i="1"/>
  <c r="L36" i="1"/>
  <c r="L33" i="1"/>
  <c r="L37" i="1"/>
  <c r="K33" i="1"/>
  <c r="K37" i="1"/>
  <c r="K34" i="1"/>
  <c r="K38" i="1"/>
  <c r="N45" i="1"/>
  <c r="K21" i="1"/>
  <c r="M21" i="1"/>
  <c r="L22" i="1"/>
  <c r="K23" i="1"/>
  <c r="M23" i="1"/>
  <c r="L24" i="1"/>
  <c r="K25" i="1"/>
  <c r="M25" i="1"/>
  <c r="L26" i="1"/>
  <c r="K27" i="1"/>
  <c r="M27" i="1"/>
  <c r="P21" i="1"/>
  <c r="O22" i="1"/>
  <c r="Q22" i="1"/>
  <c r="P23" i="1"/>
  <c r="O24" i="1"/>
  <c r="Q24" i="1"/>
  <c r="P25" i="1"/>
  <c r="O26" i="1"/>
  <c r="Q26" i="1"/>
  <c r="P27" i="1"/>
  <c r="N25" i="1"/>
  <c r="N27" i="1"/>
  <c r="N22" i="1"/>
  <c r="N24" i="1"/>
  <c r="L21" i="1"/>
  <c r="K22" i="1"/>
  <c r="M22" i="1"/>
  <c r="L23" i="1"/>
  <c r="K24" i="1"/>
  <c r="M24" i="1"/>
  <c r="L25" i="1"/>
  <c r="K26" i="1"/>
  <c r="M26" i="1"/>
  <c r="L27" i="1"/>
  <c r="O21" i="1"/>
  <c r="Q21" i="1"/>
  <c r="P22" i="1"/>
  <c r="O23" i="1"/>
  <c r="Q23" i="1"/>
  <c r="P24" i="1"/>
  <c r="O25" i="1"/>
  <c r="Q25" i="1"/>
  <c r="P26" i="1"/>
  <c r="O27" i="1"/>
  <c r="Q27" i="1"/>
  <c r="N26" i="1"/>
  <c r="N21" i="1"/>
  <c r="N23" i="1"/>
  <c r="N43" i="1"/>
</calcChain>
</file>

<file path=xl/comments1.xml><?xml version="1.0" encoding="utf-8"?>
<comments xmlns="http://schemas.openxmlformats.org/spreadsheetml/2006/main">
  <authors>
    <author>Jarrad</author>
  </authors>
  <commentList>
    <comment ref="A15" authorId="0">
      <text>
        <r>
          <rPr>
            <sz val="9"/>
            <color indexed="81"/>
            <rFont val="Tahoma"/>
            <family val="2"/>
          </rPr>
          <t>Short comments like this one will show up as long as your mouse pointer remains over the cell.</t>
        </r>
      </text>
    </comment>
  </commentList>
</comments>
</file>

<file path=xl/comments2.xml><?xml version="1.0" encoding="utf-8"?>
<comments xmlns="http://schemas.openxmlformats.org/spreadsheetml/2006/main">
  <authors>
    <author>Jarrad</author>
  </authors>
  <commentList>
    <comment ref="E4" authorId="0">
      <text>
        <r>
          <rPr>
            <sz val="9"/>
            <color indexed="81"/>
            <rFont val="Tahoma"/>
            <family val="2"/>
          </rPr>
          <t>Example estimate of user defined input is based on grower surveys and expert opinion.</t>
        </r>
      </text>
    </comment>
    <comment ref="E5" authorId="0">
      <text>
        <r>
          <rPr>
            <sz val="9"/>
            <color indexed="81"/>
            <rFont val="Tahoma"/>
            <family val="2"/>
          </rPr>
          <t>Example estimate of user defined input is based on grower surveys and expert opinion.</t>
        </r>
      </text>
    </comment>
    <comment ref="E6" authorId="0">
      <text>
        <r>
          <rPr>
            <sz val="9"/>
            <color indexed="81"/>
            <rFont val="Tahoma"/>
            <family val="2"/>
          </rPr>
          <t>Example estimate of user defined input is based on grower surveys and expert opinion.</t>
        </r>
      </text>
    </comment>
    <comment ref="E9" authorId="0">
      <text>
        <r>
          <rPr>
            <sz val="9"/>
            <color indexed="81"/>
            <rFont val="Tahoma"/>
            <family val="2"/>
          </rPr>
          <t>Example estimate of user defined input is based on grower surveys and expert opinion.</t>
        </r>
      </text>
    </comment>
    <comment ref="E10" authorId="0">
      <text>
        <r>
          <rPr>
            <sz val="9"/>
            <color indexed="81"/>
            <rFont val="Tahoma"/>
            <family val="2"/>
          </rPr>
          <t>Example estimate of user defined input is based on grower surveys and expert opinion.</t>
        </r>
      </text>
    </comment>
    <comment ref="E12" authorId="0">
      <text>
        <r>
          <rPr>
            <sz val="9"/>
            <color indexed="81"/>
            <rFont val="Tahoma"/>
            <family val="2"/>
          </rPr>
          <t>This user defined input is the number of bushels of dual purpose apples that you expect to sell annually at the premium cidery price per acre of production.
Note: It must be less than the dual-purpose median annual acre yield. You can't sell more than you grow!</t>
        </r>
      </text>
    </comment>
    <comment ref="N24" authorId="0">
      <text>
        <r>
          <rPr>
            <sz val="9"/>
            <color indexed="81"/>
            <rFont val="Tahoma"/>
            <family val="2"/>
          </rPr>
          <t>Budget's Current Estimated Net Change in Profits</t>
        </r>
      </text>
    </comment>
    <comment ref="N36" authorId="0">
      <text>
        <r>
          <rPr>
            <sz val="9"/>
            <color indexed="81"/>
            <rFont val="Tahoma"/>
            <family val="2"/>
          </rPr>
          <t>Budget's Current Estimated Net Change in Profits</t>
        </r>
      </text>
    </comment>
  </commentList>
</comments>
</file>

<file path=xl/sharedStrings.xml><?xml version="1.0" encoding="utf-8"?>
<sst xmlns="http://schemas.openxmlformats.org/spreadsheetml/2006/main" count="84" uniqueCount="69">
  <si>
    <t>Added Revenues</t>
  </si>
  <si>
    <t>Reduced Revenues</t>
  </si>
  <si>
    <t>Reduced Expenses</t>
  </si>
  <si>
    <t>Added Expenses</t>
  </si>
  <si>
    <t>Total "Good Side"</t>
  </si>
  <si>
    <t>Total "Bad Side"</t>
  </si>
  <si>
    <t>Proposed Change:</t>
  </si>
  <si>
    <t>Total Added Revenues</t>
  </si>
  <si>
    <t>Total Reduced Expenses</t>
  </si>
  <si>
    <t>Total Reduced Revenues</t>
  </si>
  <si>
    <t>Total Added Expenses</t>
  </si>
  <si>
    <t>Partial Budget</t>
  </si>
  <si>
    <t>Traditional fresh market</t>
  </si>
  <si>
    <t>Assumptions:</t>
  </si>
  <si>
    <t>Inputs:</t>
  </si>
  <si>
    <t>Output:</t>
  </si>
  <si>
    <t>OR</t>
  </si>
  <si>
    <t>Estimated Net Change in Median Annual Acre Profits</t>
  </si>
  <si>
    <t>Increased Spray Materials</t>
  </si>
  <si>
    <t>Increased Labor</t>
  </si>
  <si>
    <t>Loss in revenue from not selling traditional fresh market varieties</t>
  </si>
  <si>
    <t>Estimated Net Change in Annual Acre Profits at Various Yields</t>
  </si>
  <si>
    <t>Estimated Net Change in Annual Acre Profits at Various Levels of Cidery Sales</t>
  </si>
  <si>
    <t>Estimated Breakevens</t>
  </si>
  <si>
    <t xml:space="preserve"> Clicking on blue or purple underlined text jumps to a detailed explanation of a particular area.</t>
  </si>
  <si>
    <t>Here are the basic steps to using this spreadsheet:</t>
  </si>
  <si>
    <t>Other added revenues</t>
  </si>
  <si>
    <t>Other reduced expenses</t>
  </si>
  <si>
    <t>Other reduced revenues</t>
  </si>
  <si>
    <t>Other added expenses</t>
  </si>
  <si>
    <t>Hovering your mouse pointer over cells with red triangles in the corner also shows explanations.</t>
  </si>
  <si>
    <t>Step 1.</t>
  </si>
  <si>
    <t>Step 2.</t>
  </si>
  <si>
    <t>Step 3.</t>
  </si>
  <si>
    <t>Step 4.</t>
  </si>
  <si>
    <t>Step 5.</t>
  </si>
  <si>
    <t>Read the proposed change and basic assumptions of the model to make sure they apply to your situation.</t>
  </si>
  <si>
    <t>Modify the light green cells in the input and output sections of the spreadsheet based on the specifics of your operation and situation.</t>
  </si>
  <si>
    <t>Examine the estimated net change in profits to see how much more (or less) money you might make with the change.</t>
  </si>
  <si>
    <t>Examine the output sensitivity and breakevens to see how changes in the variables could affect the estimate.</t>
  </si>
  <si>
    <t>Read over some of the other potential factors affecting the decision.</t>
  </si>
  <si>
    <t>Existing apple grower deciding what to plant on an additional acre.</t>
  </si>
  <si>
    <t>Switching from growing traditional fresh market varieties to growing dual-purpose apple varieties for cideries/fresh market.</t>
  </si>
  <si>
    <t>Dual-purpose varieties are compared to existing fresh market varieties.</t>
  </si>
  <si>
    <t>All dual-purpose variety apples can be sold on the fresh market.</t>
  </si>
  <si>
    <t>Dual-purpose cideries</t>
  </si>
  <si>
    <t>Dual-purpose fresh market</t>
  </si>
  <si>
    <t>Median Annual Yield (bushels/acre)</t>
  </si>
  <si>
    <t xml:space="preserve">Median Return per Bushel </t>
  </si>
  <si>
    <t>Bushels of dual-purpose sold to cideries (per acre of production)</t>
  </si>
  <si>
    <t>Dual-purpose</t>
  </si>
  <si>
    <t>Gain in revenue from selling dual-purpose varieties</t>
  </si>
  <si>
    <t>Reduced labor</t>
  </si>
  <si>
    <t xml:space="preserve">Reduced spray materials </t>
  </si>
  <si>
    <t>Output Sensitivity</t>
  </si>
  <si>
    <t xml:space="preserve">Median Return per Bushel of Dual-Purpose Sold to Cideries </t>
  </si>
  <si>
    <t>Bushels of Dual-Purpose Sold to Cideries (bushels/acre)</t>
  </si>
  <si>
    <t>Median Annual Dual-Purpose Yield (bushels/acre)</t>
  </si>
  <si>
    <t>Estimated annual breakeven dual-purpose yield (bushels/acre)</t>
  </si>
  <si>
    <t>Estimated annual breakeven dual-purpose bushels sold to cideries</t>
  </si>
  <si>
    <t>Special thanks to Alex White for his partial budget expertise.</t>
  </si>
  <si>
    <t>Version 1.2. Last revision: Aug. 29, 2013</t>
  </si>
  <si>
    <t>The budget is designed so you can modify it to fit your specific situation.</t>
  </si>
  <si>
    <t>You can make changes to cells with light green backgrounds.</t>
  </si>
  <si>
    <t xml:space="preserve">For questions, contact: </t>
  </si>
  <si>
    <t>Gordon Groover, Farm Management Extension Economist (groover@vt.edu)</t>
  </si>
  <si>
    <t>Greg Peck, Assistant Professor of Horticulture, Alson H. Smith Jr. AREC (greg.peck@vt.edu)</t>
  </si>
  <si>
    <t>Median Annual Traditional Fresh Market Yield (bushels/acre)</t>
  </si>
  <si>
    <t>Spreadsheet developed by Jarrad Farris, Research Assistant (farris@vt.edu)</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</si>
</sst>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_(&quot;$&quot;* #,##0_);_(&quot;$&quot;* \(#,##0\);_(&quot;$&quot;* &quot;-&quot;??_);_(@_)"/>
    <numFmt numFmtId="166" formatCode="_(* #,##0_);_(* \(#,##0\);_(* &quot;-&quot;??_);_(@_)"/>
    <numFmt numFmtId="167" formatCode="_(* #,##0_);_(* \(#,##0\);_(* &quot;-&quot;?_);_(@_)"/>
    <numFmt numFmtId="168" formatCode="&quot;$&quot;#,##0"/>
  </numFmts>
  <fonts count="15" x14ac:knownFonts="1">
    <font>
      <sz val="11"/>
      <color theme="1"/>
      <name val="Calibri"/>
      <family val="2"/>
      <scheme val="minor"/>
    </font>
    <font>
      <b/>
      <sz val="11"/>
      <color theme="1"/>
      <name val="Calibri"/>
      <family val="2"/>
      <scheme val="minor"/>
    </font>
    <font>
      <sz val="12"/>
      <color indexed="8"/>
      <name val="Arial"/>
      <family val="2"/>
    </font>
    <font>
      <b/>
      <sz val="12"/>
      <color theme="1"/>
      <name val="Calibri"/>
      <family val="2"/>
      <scheme val="minor"/>
    </font>
    <font>
      <sz val="11"/>
      <color theme="1"/>
      <name val="Calibri"/>
      <family val="2"/>
      <scheme val="minor"/>
    </font>
    <font>
      <sz val="9"/>
      <color indexed="81"/>
      <name val="Tahoma"/>
      <family val="2"/>
    </font>
    <font>
      <sz val="11"/>
      <color indexed="8"/>
      <name val="Calibri"/>
      <family val="2"/>
      <scheme val="minor"/>
    </font>
    <font>
      <sz val="11"/>
      <name val="Calibri"/>
      <family val="2"/>
      <scheme val="minor"/>
    </font>
    <font>
      <u/>
      <sz val="11"/>
      <color theme="10"/>
      <name val="Calibri"/>
      <family val="2"/>
      <scheme val="minor"/>
    </font>
    <font>
      <sz val="11"/>
      <color rgb="FF000000"/>
      <name val="Calibri"/>
      <family val="2"/>
      <scheme val="minor"/>
    </font>
    <font>
      <sz val="11"/>
      <color rgb="FFFF0000"/>
      <name val="Calibri"/>
      <family val="2"/>
      <scheme val="minor"/>
    </font>
    <font>
      <b/>
      <u/>
      <sz val="12"/>
      <color theme="10"/>
      <name val="Calibri"/>
      <family val="2"/>
      <scheme val="minor"/>
    </font>
    <font>
      <b/>
      <sz val="11"/>
      <color rgb="FF000000"/>
      <name val="Calibri"/>
      <family val="2"/>
      <scheme val="minor"/>
    </font>
    <font>
      <u/>
      <sz val="11"/>
      <color theme="11"/>
      <name val="Calibri"/>
      <family val="2"/>
      <scheme val="minor"/>
    </font>
    <font>
      <sz val="8"/>
      <name val="Calibri"/>
      <family val="2"/>
      <scheme val="minor"/>
    </font>
  </fonts>
  <fills count="7">
    <fill>
      <patternFill patternType="none"/>
    </fill>
    <fill>
      <patternFill patternType="gray125"/>
    </fill>
    <fill>
      <patternFill patternType="solid">
        <fgColor rgb="FFCCFFCC"/>
        <bgColor indexed="64"/>
      </patternFill>
    </fill>
    <fill>
      <patternFill patternType="solid">
        <fgColor rgb="FFFFCC99"/>
        <bgColor indexed="64"/>
      </patternFill>
    </fill>
    <fill>
      <patternFill patternType="solid">
        <fgColor rgb="FF95B3D7"/>
        <bgColor indexed="64"/>
      </patternFill>
    </fill>
    <fill>
      <patternFill patternType="solid">
        <fgColor theme="6" tint="0.39997558519241921"/>
        <bgColor indexed="64"/>
      </patternFill>
    </fill>
    <fill>
      <patternFill patternType="solid">
        <fgColor theme="0"/>
        <bgColor indexed="64"/>
      </patternFill>
    </fill>
  </fills>
  <borders count="27">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style="medium">
        <color auto="1"/>
      </bottom>
      <diagonal/>
    </border>
    <border>
      <left/>
      <right style="medium">
        <color auto="1"/>
      </right>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style="thin">
        <color auto="1"/>
      </top>
      <bottom style="thin">
        <color auto="1"/>
      </bottom>
      <diagonal/>
    </border>
    <border>
      <left style="thin">
        <color auto="1"/>
      </left>
      <right style="thin">
        <color auto="1"/>
      </right>
      <top style="thin">
        <color auto="1"/>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bottom/>
      <diagonal/>
    </border>
  </borders>
  <cellStyleXfs count="5">
    <xf numFmtId="0" fontId="0" fillId="0" borderId="0"/>
    <xf numFmtId="2" fontId="2" fillId="0" borderId="0"/>
    <xf numFmtId="43" fontId="4" fillId="0" borderId="0" applyFont="0" applyFill="0" applyBorder="0" applyAlignment="0" applyProtection="0"/>
    <xf numFmtId="0" fontId="8" fillId="0" borderId="0" applyNumberFormat="0" applyFill="0" applyBorder="0" applyAlignment="0" applyProtection="0"/>
    <xf numFmtId="0" fontId="13" fillId="0" borderId="0" applyNumberFormat="0" applyFill="0" applyBorder="0" applyAlignment="0" applyProtection="0"/>
  </cellStyleXfs>
  <cellXfs count="139">
    <xf numFmtId="0" fontId="0" fillId="0" borderId="0" xfId="0"/>
    <xf numFmtId="0" fontId="1" fillId="0" borderId="0" xfId="0" applyFont="1"/>
    <xf numFmtId="0" fontId="0" fillId="0" borderId="0" xfId="0" applyFont="1"/>
    <xf numFmtId="6" fontId="0" fillId="0" borderId="0" xfId="0" applyNumberFormat="1" applyFont="1"/>
    <xf numFmtId="0" fontId="3" fillId="0" borderId="5" xfId="0" applyFont="1" applyBorder="1"/>
    <xf numFmtId="0" fontId="0" fillId="0" borderId="5" xfId="0" applyFont="1" applyBorder="1"/>
    <xf numFmtId="6" fontId="0" fillId="0" borderId="5" xfId="0" applyNumberFormat="1" applyFont="1" applyBorder="1"/>
    <xf numFmtId="0" fontId="0" fillId="0" borderId="5" xfId="0" applyBorder="1"/>
    <xf numFmtId="0" fontId="0" fillId="0" borderId="0" xfId="0" applyBorder="1"/>
    <xf numFmtId="166" fontId="0" fillId="0" borderId="0" xfId="2" applyNumberFormat="1" applyFont="1" applyBorder="1"/>
    <xf numFmtId="0" fontId="0" fillId="0" borderId="8" xfId="0" applyBorder="1"/>
    <xf numFmtId="0" fontId="0" fillId="0" borderId="7" xfId="0" applyFont="1" applyBorder="1"/>
    <xf numFmtId="0" fontId="0" fillId="0" borderId="7" xfId="0" applyBorder="1"/>
    <xf numFmtId="166" fontId="0" fillId="0" borderId="7" xfId="2" applyNumberFormat="1" applyFont="1" applyBorder="1"/>
    <xf numFmtId="0" fontId="1" fillId="0" borderId="9" xfId="0" applyFont="1" applyBorder="1"/>
    <xf numFmtId="0" fontId="0" fillId="0" borderId="4" xfId="0" applyFont="1" applyBorder="1"/>
    <xf numFmtId="167" fontId="6" fillId="3" borderId="4" xfId="1" applyNumberFormat="1" applyFont="1" applyFill="1" applyBorder="1" applyAlignment="1"/>
    <xf numFmtId="166" fontId="7" fillId="3" borderId="4" xfId="2" applyNumberFormat="1" applyFont="1" applyFill="1" applyBorder="1" applyAlignment="1"/>
    <xf numFmtId="165" fontId="6" fillId="3" borderId="6" xfId="1" applyNumberFormat="1" applyFont="1" applyFill="1" applyBorder="1" applyAlignment="1"/>
    <xf numFmtId="165" fontId="6" fillId="3" borderId="8" xfId="1" applyNumberFormat="1" applyFont="1" applyFill="1" applyBorder="1" applyAlignment="1"/>
    <xf numFmtId="165" fontId="6" fillId="3" borderId="5" xfId="1" applyNumberFormat="1" applyFont="1" applyFill="1" applyBorder="1" applyAlignment="1"/>
    <xf numFmtId="165" fontId="6" fillId="4" borderId="5" xfId="1" applyNumberFormat="1" applyFont="1" applyFill="1" applyBorder="1" applyAlignment="1"/>
    <xf numFmtId="0" fontId="1" fillId="0" borderId="18" xfId="0" applyFont="1" applyBorder="1" applyAlignment="1">
      <alignment horizontal="center"/>
    </xf>
    <xf numFmtId="0" fontId="3" fillId="0" borderId="18" xfId="0" applyFont="1" applyBorder="1" applyAlignment="1">
      <alignment horizontal="left"/>
    </xf>
    <xf numFmtId="0" fontId="0" fillId="0" borderId="18" xfId="0" applyFont="1" applyBorder="1"/>
    <xf numFmtId="6" fontId="0" fillId="0" borderId="18" xfId="0" applyNumberFormat="1" applyFont="1" applyBorder="1"/>
    <xf numFmtId="8" fontId="0" fillId="0" borderId="18" xfId="0" applyNumberFormat="1" applyFont="1" applyBorder="1"/>
    <xf numFmtId="0" fontId="0" fillId="0" borderId="17" xfId="0" applyFont="1" applyBorder="1"/>
    <xf numFmtId="0" fontId="0" fillId="0" borderId="18" xfId="0" applyFill="1" applyBorder="1"/>
    <xf numFmtId="165" fontId="0" fillId="0" borderId="18" xfId="0" applyNumberFormat="1" applyFill="1" applyBorder="1"/>
    <xf numFmtId="166" fontId="0" fillId="0" borderId="18" xfId="2" applyNumberFormat="1" applyFont="1" applyFill="1" applyBorder="1"/>
    <xf numFmtId="0" fontId="0" fillId="0" borderId="18" xfId="0" applyFont="1" applyFill="1" applyBorder="1"/>
    <xf numFmtId="0" fontId="1" fillId="0" borderId="0" xfId="0" applyFont="1" applyAlignment="1"/>
    <xf numFmtId="0" fontId="3" fillId="0" borderId="20" xfId="0" applyFont="1" applyBorder="1" applyAlignment="1"/>
    <xf numFmtId="2" fontId="0" fillId="0" borderId="0" xfId="0" applyNumberFormat="1" applyFont="1"/>
    <xf numFmtId="166" fontId="0" fillId="5" borderId="5" xfId="2" applyNumberFormat="1" applyFont="1" applyFill="1" applyBorder="1"/>
    <xf numFmtId="166" fontId="7" fillId="5" borderId="5" xfId="2" applyNumberFormat="1" applyFont="1" applyFill="1" applyBorder="1" applyAlignment="1"/>
    <xf numFmtId="0" fontId="0" fillId="0" borderId="0" xfId="0" applyFont="1" applyFill="1" applyBorder="1"/>
    <xf numFmtId="0" fontId="0" fillId="0" borderId="0" xfId="0" applyFont="1" applyBorder="1"/>
    <xf numFmtId="167" fontId="6" fillId="3" borderId="12" xfId="1" applyNumberFormat="1" applyFont="1" applyFill="1" applyBorder="1" applyAlignment="1"/>
    <xf numFmtId="167" fontId="6" fillId="3" borderId="13" xfId="1" applyNumberFormat="1" applyFont="1" applyFill="1" applyBorder="1" applyAlignment="1"/>
    <xf numFmtId="0" fontId="0" fillId="0" borderId="0" xfId="0" applyFont="1" applyAlignment="1">
      <alignment vertical="top"/>
    </xf>
    <xf numFmtId="0" fontId="8" fillId="0" borderId="5" xfId="3" applyBorder="1"/>
    <xf numFmtId="0" fontId="0" fillId="0" borderId="0" xfId="0" applyFont="1" applyAlignment="1"/>
    <xf numFmtId="0" fontId="8" fillId="0" borderId="23" xfId="3" applyBorder="1"/>
    <xf numFmtId="0" fontId="0" fillId="0" borderId="0" xfId="0" applyAlignment="1">
      <alignment horizontal="center"/>
    </xf>
    <xf numFmtId="0" fontId="0" fillId="0" borderId="0" xfId="0" applyAlignment="1"/>
    <xf numFmtId="0" fontId="0" fillId="0" borderId="0" xfId="0" applyFill="1" applyBorder="1"/>
    <xf numFmtId="0" fontId="0" fillId="0" borderId="0" xfId="0" applyAlignment="1">
      <alignment horizontal="left"/>
    </xf>
    <xf numFmtId="0" fontId="0" fillId="0" borderId="0" xfId="0" applyAlignment="1">
      <alignment horizontal="center"/>
    </xf>
    <xf numFmtId="0" fontId="10" fillId="0" borderId="0" xfId="0" applyFont="1"/>
    <xf numFmtId="0" fontId="8" fillId="0" borderId="0" xfId="3" applyAlignment="1">
      <alignment horizontal="left"/>
    </xf>
    <xf numFmtId="0" fontId="7" fillId="0" borderId="0" xfId="0" applyFont="1" applyAlignment="1">
      <alignment horizontal="center"/>
    </xf>
    <xf numFmtId="0" fontId="0" fillId="0" borderId="0" xfId="0" applyFill="1"/>
    <xf numFmtId="0" fontId="0" fillId="0" borderId="0" xfId="0" applyFont="1" applyAlignment="1">
      <alignment horizontal="left"/>
    </xf>
    <xf numFmtId="0" fontId="0" fillId="0" borderId="7" xfId="0" applyFont="1" applyBorder="1" applyAlignment="1">
      <alignment horizontal="left"/>
    </xf>
    <xf numFmtId="0" fontId="1" fillId="0" borderId="0" xfId="0" applyFont="1" applyBorder="1" applyAlignment="1">
      <alignment horizontal="left"/>
    </xf>
    <xf numFmtId="0" fontId="0" fillId="0" borderId="7" xfId="0" applyBorder="1" applyAlignment="1">
      <alignment horizontal="left"/>
    </xf>
    <xf numFmtId="0" fontId="0" fillId="0" borderId="18" xfId="0" applyFill="1" applyBorder="1" applyAlignment="1">
      <alignment horizontal="left"/>
    </xf>
    <xf numFmtId="0" fontId="0" fillId="0" borderId="8" xfId="0" applyBorder="1" applyAlignment="1">
      <alignment horizontal="left"/>
    </xf>
    <xf numFmtId="165" fontId="0" fillId="0" borderId="18" xfId="0" applyNumberFormat="1" applyFill="1" applyBorder="1" applyAlignment="1">
      <alignment horizontal="left"/>
    </xf>
    <xf numFmtId="6" fontId="1" fillId="0" borderId="5" xfId="0" applyNumberFormat="1" applyFont="1" applyBorder="1"/>
    <xf numFmtId="168" fontId="1" fillId="0" borderId="5" xfId="0" applyNumberFormat="1" applyFont="1" applyBorder="1"/>
    <xf numFmtId="0" fontId="12" fillId="0" borderId="0" xfId="0" applyFont="1" applyFill="1" applyBorder="1" applyAlignment="1">
      <alignment vertical="center"/>
    </xf>
    <xf numFmtId="0" fontId="9" fillId="0" borderId="0" xfId="0" applyFont="1" applyFill="1" applyBorder="1" applyAlignment="1">
      <alignment vertical="center"/>
    </xf>
    <xf numFmtId="0" fontId="0" fillId="0" borderId="0" xfId="0" applyBorder="1" applyAlignment="1"/>
    <xf numFmtId="0" fontId="0" fillId="0" borderId="21" xfId="0" applyBorder="1"/>
    <xf numFmtId="0" fontId="0" fillId="0" borderId="18" xfId="0" applyBorder="1"/>
    <xf numFmtId="44" fontId="0" fillId="2" borderId="5" xfId="0" applyNumberFormat="1" applyFill="1" applyBorder="1" applyAlignment="1" applyProtection="1">
      <protection locked="0"/>
    </xf>
    <xf numFmtId="0" fontId="8" fillId="0" borderId="26" xfId="3" applyBorder="1" applyAlignment="1">
      <alignment vertical="center" wrapText="1"/>
    </xf>
    <xf numFmtId="0" fontId="8" fillId="0" borderId="6" xfId="3" applyBorder="1"/>
    <xf numFmtId="44" fontId="0" fillId="2" borderId="5" xfId="0" applyNumberFormat="1" applyFill="1" applyBorder="1" applyAlignment="1" applyProtection="1">
      <alignment horizontal="left"/>
      <protection locked="0"/>
    </xf>
    <xf numFmtId="44" fontId="0" fillId="2" borderId="5" xfId="0" applyNumberFormat="1" applyFill="1" applyBorder="1" applyProtection="1">
      <protection locked="0"/>
    </xf>
    <xf numFmtId="166" fontId="0" fillId="2" borderId="6" xfId="2" applyNumberFormat="1" applyFont="1" applyFill="1" applyBorder="1" applyProtection="1">
      <protection locked="0"/>
    </xf>
    <xf numFmtId="166" fontId="0" fillId="2" borderId="5" xfId="2" applyNumberFormat="1" applyFont="1" applyFill="1" applyBorder="1" applyProtection="1">
      <protection locked="0"/>
    </xf>
    <xf numFmtId="6" fontId="0" fillId="2" borderId="5" xfId="0" applyNumberFormat="1" applyFont="1" applyFill="1" applyBorder="1" applyProtection="1">
      <protection locked="0"/>
    </xf>
    <xf numFmtId="168" fontId="0" fillId="2" borderId="5" xfId="0" applyNumberFormat="1" applyFont="1" applyFill="1" applyBorder="1" applyProtection="1">
      <protection locked="0"/>
    </xf>
    <xf numFmtId="168" fontId="1" fillId="0" borderId="5" xfId="0" applyNumberFormat="1" applyFont="1" applyBorder="1" applyProtection="1"/>
    <xf numFmtId="0" fontId="7" fillId="0" borderId="5" xfId="0" applyFont="1" applyBorder="1" applyProtection="1">
      <protection locked="0"/>
    </xf>
    <xf numFmtId="0" fontId="0" fillId="0" borderId="5" xfId="0" applyFont="1" applyBorder="1" applyProtection="1">
      <protection locked="0"/>
    </xf>
    <xf numFmtId="0" fontId="0" fillId="0" borderId="25" xfId="0" applyBorder="1" applyAlignment="1">
      <alignment horizontal="center"/>
    </xf>
    <xf numFmtId="0" fontId="0" fillId="0" borderId="4" xfId="0" applyBorder="1" applyAlignment="1">
      <alignment horizontal="center"/>
    </xf>
    <xf numFmtId="0" fontId="0" fillId="0" borderId="17" xfId="0" applyBorder="1" applyAlignment="1">
      <alignment horizontal="center"/>
    </xf>
    <xf numFmtId="0" fontId="0" fillId="0" borderId="0" xfId="0" applyAlignment="1">
      <alignment horizontal="center"/>
    </xf>
    <xf numFmtId="0" fontId="1" fillId="0" borderId="0" xfId="0" applyFont="1" applyAlignment="1">
      <alignment horizontal="left"/>
    </xf>
    <xf numFmtId="0" fontId="0" fillId="0" borderId="0" xfId="0" applyAlignment="1">
      <alignment horizontal="left"/>
    </xf>
    <xf numFmtId="0" fontId="12" fillId="0" borderId="24"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0" xfId="0" applyFont="1" applyFill="1" applyAlignment="1">
      <alignment horizontal="center" vertical="center"/>
    </xf>
    <xf numFmtId="0" fontId="8" fillId="0" borderId="3" xfId="3" applyBorder="1" applyAlignment="1">
      <alignment horizontal="center"/>
    </xf>
    <xf numFmtId="0" fontId="0" fillId="6" borderId="9" xfId="0" applyFill="1" applyBorder="1" applyAlignment="1">
      <alignment horizontal="center"/>
    </xf>
    <xf numFmtId="0" fontId="0" fillId="6" borderId="1" xfId="0" applyFill="1" applyBorder="1" applyAlignment="1">
      <alignment horizontal="center"/>
    </xf>
    <xf numFmtId="0" fontId="0" fillId="0" borderId="0" xfId="0" applyFont="1" applyAlignment="1">
      <alignment horizontal="center"/>
    </xf>
    <xf numFmtId="164" fontId="6" fillId="3" borderId="5" xfId="1" applyNumberFormat="1" applyFont="1" applyFill="1" applyBorder="1" applyAlignment="1">
      <alignment horizontal="center"/>
    </xf>
    <xf numFmtId="2" fontId="6" fillId="3" borderId="16" xfId="1" applyFont="1" applyFill="1" applyBorder="1" applyAlignment="1">
      <alignment horizontal="center"/>
    </xf>
    <xf numFmtId="2" fontId="8" fillId="3" borderId="9" xfId="3" applyNumberFormat="1" applyFill="1" applyBorder="1" applyAlignment="1">
      <alignment horizontal="center"/>
    </xf>
    <xf numFmtId="2" fontId="8" fillId="3" borderId="1" xfId="3" applyNumberFormat="1" applyFill="1" applyBorder="1" applyAlignment="1">
      <alignment horizontal="center"/>
    </xf>
    <xf numFmtId="2" fontId="8" fillId="3" borderId="8" xfId="3" applyNumberFormat="1" applyFill="1" applyBorder="1" applyAlignment="1">
      <alignment horizontal="center"/>
    </xf>
    <xf numFmtId="2" fontId="6" fillId="3" borderId="10" xfId="1" applyFont="1" applyFill="1" applyBorder="1" applyAlignment="1">
      <alignment horizontal="center" vertical="center" wrapText="1"/>
    </xf>
    <xf numFmtId="2" fontId="6" fillId="3" borderId="11" xfId="1" applyFont="1" applyFill="1" applyBorder="1" applyAlignment="1">
      <alignment horizontal="center" vertical="center" wrapText="1"/>
    </xf>
    <xf numFmtId="2" fontId="6" fillId="3" borderId="12" xfId="1" applyFont="1" applyFill="1" applyBorder="1" applyAlignment="1">
      <alignment horizontal="center" vertical="center" wrapText="1"/>
    </xf>
    <xf numFmtId="2" fontId="6" fillId="3" borderId="13" xfId="1" applyFont="1" applyFill="1" applyBorder="1" applyAlignment="1">
      <alignment horizontal="center" vertical="center" wrapText="1"/>
    </xf>
    <xf numFmtId="2" fontId="6" fillId="3" borderId="10" xfId="1" applyFont="1" applyFill="1" applyBorder="1" applyAlignment="1">
      <alignment horizontal="center"/>
    </xf>
    <xf numFmtId="2" fontId="6" fillId="3" borderId="3" xfId="1" applyFont="1" applyFill="1" applyBorder="1" applyAlignment="1">
      <alignment horizontal="center"/>
    </xf>
    <xf numFmtId="2" fontId="6" fillId="3" borderId="11" xfId="1" applyFont="1" applyFill="1" applyBorder="1" applyAlignment="1">
      <alignment horizontal="center"/>
    </xf>
    <xf numFmtId="0" fontId="0" fillId="0" borderId="3" xfId="0" applyFont="1" applyBorder="1" applyAlignment="1">
      <alignment horizontal="center"/>
    </xf>
    <xf numFmtId="0" fontId="1" fillId="0" borderId="1" xfId="0" applyFont="1" applyBorder="1" applyAlignment="1">
      <alignment horizontal="center"/>
    </xf>
    <xf numFmtId="43" fontId="0" fillId="0" borderId="0" xfId="2" applyFont="1" applyAlignment="1">
      <alignment horizontal="center"/>
    </xf>
    <xf numFmtId="0" fontId="0" fillId="5" borderId="9" xfId="0" applyFont="1" applyFill="1" applyBorder="1" applyAlignment="1">
      <alignment horizontal="left"/>
    </xf>
    <xf numFmtId="0" fontId="0" fillId="5" borderId="1" xfId="0" applyFont="1" applyFill="1" applyBorder="1" applyAlignment="1">
      <alignment horizontal="left"/>
    </xf>
    <xf numFmtId="0" fontId="0" fillId="5" borderId="8" xfId="0" applyFont="1" applyFill="1" applyBorder="1" applyAlignment="1">
      <alignment horizontal="left"/>
    </xf>
    <xf numFmtId="2" fontId="7" fillId="5" borderId="9" xfId="1" applyFont="1" applyFill="1" applyBorder="1" applyAlignment="1">
      <alignment horizontal="left" vertical="center" wrapText="1"/>
    </xf>
    <xf numFmtId="2" fontId="7" fillId="5" borderId="1" xfId="1" applyFont="1" applyFill="1" applyBorder="1" applyAlignment="1">
      <alignment horizontal="left" vertical="center" wrapText="1"/>
    </xf>
    <xf numFmtId="2" fontId="7" fillId="5" borderId="8" xfId="1" applyFont="1" applyFill="1" applyBorder="1" applyAlignment="1">
      <alignment horizontal="left" vertical="center" wrapText="1"/>
    </xf>
    <xf numFmtId="0" fontId="8" fillId="0" borderId="2" xfId="3" applyBorder="1" applyAlignment="1">
      <alignment horizontal="center"/>
    </xf>
    <xf numFmtId="3" fontId="6" fillId="3" borderId="5" xfId="1" applyNumberFormat="1" applyFont="1" applyFill="1" applyBorder="1" applyAlignment="1">
      <alignment horizontal="center"/>
    </xf>
    <xf numFmtId="3" fontId="6" fillId="3" borderId="16" xfId="1" applyNumberFormat="1" applyFont="1" applyFill="1" applyBorder="1" applyAlignment="1">
      <alignment horizontal="center"/>
    </xf>
    <xf numFmtId="0" fontId="0" fillId="0" borderId="2" xfId="0" applyFont="1" applyBorder="1" applyAlignment="1">
      <alignment horizontal="center"/>
    </xf>
    <xf numFmtId="3" fontId="6" fillId="3" borderId="14" xfId="1" applyNumberFormat="1" applyFont="1" applyFill="1" applyBorder="1" applyAlignment="1">
      <alignment horizontal="center"/>
    </xf>
    <xf numFmtId="3" fontId="6" fillId="3" borderId="15" xfId="1" applyNumberFormat="1" applyFont="1" applyFill="1" applyBorder="1" applyAlignment="1">
      <alignment horizontal="center"/>
    </xf>
    <xf numFmtId="37" fontId="6" fillId="3" borderId="9" xfId="2" applyNumberFormat="1" applyFont="1" applyFill="1" applyBorder="1" applyAlignment="1">
      <alignment horizontal="center"/>
    </xf>
    <xf numFmtId="37" fontId="6" fillId="3" borderId="22" xfId="2" applyNumberFormat="1" applyFont="1" applyFill="1" applyBorder="1" applyAlignment="1">
      <alignment horizontal="center"/>
    </xf>
    <xf numFmtId="3" fontId="6" fillId="3" borderId="9" xfId="1" applyNumberFormat="1" applyFont="1" applyFill="1" applyBorder="1" applyAlignment="1">
      <alignment horizontal="center"/>
    </xf>
    <xf numFmtId="3" fontId="6" fillId="3" borderId="22" xfId="1" applyNumberFormat="1" applyFont="1" applyFill="1" applyBorder="1" applyAlignment="1">
      <alignment horizontal="center"/>
    </xf>
    <xf numFmtId="0" fontId="0" fillId="0" borderId="0" xfId="0" applyFont="1" applyAlignment="1">
      <alignment horizontal="left"/>
    </xf>
    <xf numFmtId="0" fontId="3" fillId="0" borderId="0" xfId="0" applyFont="1" applyBorder="1" applyAlignment="1">
      <alignment horizontal="center" vertical="center"/>
    </xf>
    <xf numFmtId="0" fontId="3" fillId="0" borderId="9" xfId="0" applyFont="1" applyBorder="1" applyAlignment="1">
      <alignment horizontal="left"/>
    </xf>
    <xf numFmtId="0" fontId="3" fillId="0" borderId="8" xfId="0" applyFont="1" applyBorder="1" applyAlignment="1">
      <alignment horizontal="left"/>
    </xf>
    <xf numFmtId="164" fontId="6" fillId="3" borderId="16" xfId="1" applyNumberFormat="1" applyFont="1" applyFill="1" applyBorder="1" applyAlignment="1">
      <alignment horizontal="center"/>
    </xf>
    <xf numFmtId="0" fontId="3" fillId="0" borderId="21" xfId="0" applyFont="1" applyBorder="1" applyAlignment="1">
      <alignment horizontal="center"/>
    </xf>
    <xf numFmtId="0" fontId="3" fillId="0" borderId="0" xfId="0" applyFont="1" applyAlignment="1">
      <alignment horizontal="center"/>
    </xf>
    <xf numFmtId="164" fontId="6" fillId="3" borderId="14" xfId="1" applyNumberFormat="1" applyFont="1" applyFill="1" applyBorder="1" applyAlignment="1">
      <alignment horizontal="center"/>
    </xf>
    <xf numFmtId="2" fontId="6" fillId="3" borderId="15" xfId="1" applyFont="1" applyFill="1" applyBorder="1" applyAlignment="1">
      <alignment horizontal="center"/>
    </xf>
    <xf numFmtId="0" fontId="8" fillId="0" borderId="5" xfId="3" applyBorder="1" applyAlignment="1">
      <alignment horizontal="left" wrapText="1"/>
    </xf>
    <xf numFmtId="0" fontId="11" fillId="0" borderId="19" xfId="3" applyFont="1" applyBorder="1" applyAlignment="1">
      <alignment horizontal="center"/>
    </xf>
  </cellXfs>
  <cellStyles count="5">
    <cellStyle name="Comma" xfId="2" builtinId="3"/>
    <cellStyle name="Followed Hyperlink" xfId="4" builtinId="9" hidden="1"/>
    <cellStyle name="Hyperlink" xfId="3" builtinId="8"/>
    <cellStyle name="Normal" xfId="0" builtinId="0"/>
    <cellStyle name="Normal 2" xfId="1"/>
  </cellStyles>
  <dxfs count="0"/>
  <tableStyles count="0" defaultTableStyle="TableStyleMedium2" defaultPivotStyle="PivotStyleLight16"/>
  <colors>
    <mruColors>
      <color rgb="FFDCE6F2"/>
      <color rgb="FFCCFFCC"/>
      <color rgb="FF385D8A"/>
      <color rgb="FF95B3D7"/>
      <color rgb="FF000000"/>
      <color rgb="FF0000FF"/>
      <color rgb="FF3333FF"/>
      <color rgb="FFFFCC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hyperlink" Target="http://www.cals.vt.edu/" TargetMode="External"/><Relationship Id="rId2" Type="http://schemas.openxmlformats.org/officeDocument/2006/relationships/hyperlink" Target="#'Partial Budget -- Dual Purpose'!A1"/><Relationship Id="rId1" Type="http://schemas.openxmlformats.org/officeDocument/2006/relationships/hyperlink" Target="#Intro!A1"/><Relationship Id="rId6" Type="http://schemas.openxmlformats.org/officeDocument/2006/relationships/image" Target="../media/image2.emf"/><Relationship Id="rId5" Type="http://schemas.openxmlformats.org/officeDocument/2006/relationships/hyperlink" Target="http://www.ext.vt.edu/" TargetMode="External"/><Relationship Id="rId4"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image" Target="../media/image6.JPG"/><Relationship Id="rId3" Type="http://schemas.openxmlformats.org/officeDocument/2006/relationships/hyperlink" Target="#'Partial Budget -- Dual Purpose'!A16"/><Relationship Id="rId7" Type="http://schemas.openxmlformats.org/officeDocument/2006/relationships/hyperlink" Target="#'Partial Budget -- Dual Purpose'!M28"/><Relationship Id="rId2" Type="http://schemas.openxmlformats.org/officeDocument/2006/relationships/image" Target="../media/image3.JPG"/><Relationship Id="rId1" Type="http://schemas.openxmlformats.org/officeDocument/2006/relationships/hyperlink" Target="#'Partial Budget -- Dual Purpose'!A1"/><Relationship Id="rId6" Type="http://schemas.openxmlformats.org/officeDocument/2006/relationships/image" Target="../media/image5.JPG"/><Relationship Id="rId5" Type="http://schemas.openxmlformats.org/officeDocument/2006/relationships/image" Target="../media/image4.JPG"/><Relationship Id="rId4" Type="http://schemas.openxmlformats.org/officeDocument/2006/relationships/hyperlink" Target="#'Partial Budget -- Dual Purpose'!M16"/></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123824</xdr:rowOff>
    </xdr:from>
    <xdr:to>
      <xdr:col>10</xdr:col>
      <xdr:colOff>552450</xdr:colOff>
      <xdr:row>9</xdr:row>
      <xdr:rowOff>47625</xdr:rowOff>
    </xdr:to>
    <xdr:sp macro="" textlink="">
      <xdr:nvSpPr>
        <xdr:cNvPr id="2" name="Rectangle 1"/>
        <xdr:cNvSpPr/>
      </xdr:nvSpPr>
      <xdr:spPr>
        <a:xfrm>
          <a:off x="85725" y="123824"/>
          <a:ext cx="6562725" cy="1638301"/>
        </a:xfrm>
        <a:prstGeom prst="rect">
          <a:avLst/>
        </a:prstGeom>
        <a:solidFill>
          <a:srgbClr val="DCE6F2"/>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baseline="0">
              <a:solidFill>
                <a:sysClr val="windowText" lastClr="000000"/>
              </a:solidFill>
            </a:rPr>
            <a:t>A Partial Budget for Apple Growers</a:t>
          </a:r>
        </a:p>
        <a:p>
          <a:pPr algn="ctr"/>
          <a:endParaRPr lang="en-US" sz="1100" baseline="0">
            <a:solidFill>
              <a:sysClr val="windowText" lastClr="000000"/>
            </a:solidFill>
          </a:endParaRPr>
        </a:p>
        <a:p>
          <a:pPr algn="l"/>
          <a:r>
            <a:rPr lang="en-US" sz="1100" baseline="0">
              <a:solidFill>
                <a:sysClr val="windowText" lastClr="000000"/>
              </a:solidFill>
            </a:rPr>
            <a:t>The purpose of this budget is to help current apple growers make a decision about whether to produce dual-purpose apples </a:t>
          </a:r>
          <a:r>
            <a:rPr kumimoji="0" lang="en-US" sz="1100" b="0" i="0" u="none" strike="noStrike" kern="0" cap="none" spc="0" normalizeH="0" baseline="0" noProof="0">
              <a:ln>
                <a:noFill/>
              </a:ln>
              <a:solidFill>
                <a:sysClr val="windowText" lastClr="000000"/>
              </a:solidFill>
              <a:effectLst/>
              <a:uLnTx/>
              <a:uFillTx/>
              <a:latin typeface="+mn-lt"/>
              <a:ea typeface="+mn-ea"/>
              <a:cs typeface="+mn-cs"/>
            </a:rPr>
            <a:t>(such as Winesaps, Staymans, Granny Smiths, etc.) </a:t>
          </a:r>
          <a:r>
            <a:rPr lang="en-US" sz="1100" baseline="0">
              <a:solidFill>
                <a:sysClr val="windowText" lastClr="000000"/>
              </a:solidFill>
            </a:rPr>
            <a:t>for sale to hard cideries and the fresh market. In contrast to a full budget that outlines all the major revenues and expenses associated with a particular enterprise, a partial budget examines only what would change if a particular decision is made. By adding up the "good" side and the "bad" side of choosing to produce dual-purpose apples instead of traditional fresh market varieties on an additional acre of land, this partial budget gives an estimate of the net </a:t>
          </a:r>
          <a:r>
            <a:rPr lang="en-US" sz="1100" i="1" baseline="0">
              <a:solidFill>
                <a:sysClr val="windowText" lastClr="000000"/>
              </a:solidFill>
            </a:rPr>
            <a:t>change</a:t>
          </a:r>
          <a:r>
            <a:rPr lang="en-US" sz="1100" baseline="0">
              <a:solidFill>
                <a:sysClr val="windowText" lastClr="000000"/>
              </a:solidFill>
            </a:rPr>
            <a:t> in profits from the switch. </a:t>
          </a:r>
        </a:p>
        <a:p>
          <a:pPr algn="l"/>
          <a:endParaRPr lang="en-US" sz="1100" baseline="0">
            <a:solidFill>
              <a:sysClr val="windowText" lastClr="000000"/>
            </a:solidFill>
          </a:endParaRPr>
        </a:p>
        <a:p>
          <a:pPr algn="l"/>
          <a:r>
            <a:rPr lang="en-US" sz="1100" baseline="0">
              <a:solidFill>
                <a:sysClr val="windowText" lastClr="000000"/>
              </a:solidFill>
            </a:rPr>
            <a:t>	</a:t>
          </a:r>
        </a:p>
      </xdr:txBody>
    </xdr:sp>
    <xdr:clientData/>
  </xdr:twoCellAnchor>
  <xdr:oneCellAnchor>
    <xdr:from>
      <xdr:col>15</xdr:col>
      <xdr:colOff>333375</xdr:colOff>
      <xdr:row>14</xdr:row>
      <xdr:rowOff>19050</xdr:rowOff>
    </xdr:from>
    <xdr:ext cx="184731" cy="264560"/>
    <xdr:sp macro="" textlink="">
      <xdr:nvSpPr>
        <xdr:cNvPr id="3" name="TextBox 2"/>
        <xdr:cNvSpPr txBox="1"/>
      </xdr:nvSpPr>
      <xdr:spPr>
        <a:xfrm>
          <a:off x="9477375" y="2686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190500</xdr:colOff>
      <xdr:row>100</xdr:row>
      <xdr:rowOff>28575</xdr:rowOff>
    </xdr:from>
    <xdr:to>
      <xdr:col>6</xdr:col>
      <xdr:colOff>257175</xdr:colOff>
      <xdr:row>108</xdr:row>
      <xdr:rowOff>38100</xdr:rowOff>
    </xdr:to>
    <xdr:sp macro="" textlink="">
      <xdr:nvSpPr>
        <xdr:cNvPr id="5" name="Rectangle 4">
          <a:hlinkClick xmlns:r="http://schemas.openxmlformats.org/officeDocument/2006/relationships" r:id="rId1"/>
        </xdr:cNvPr>
        <xdr:cNvSpPr/>
      </xdr:nvSpPr>
      <xdr:spPr>
        <a:xfrm>
          <a:off x="190500" y="18888075"/>
          <a:ext cx="3724275" cy="1533525"/>
        </a:xfrm>
        <a:prstGeom prst="rect">
          <a:avLst/>
        </a:prstGeom>
        <a:solidFill>
          <a:srgbClr val="DCE6F2"/>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Q: What just happened?</a:t>
          </a:r>
        </a:p>
        <a:p>
          <a:pPr algn="ctr"/>
          <a:endParaRPr lang="en-US" sz="1100">
            <a:solidFill>
              <a:sysClr val="windowText" lastClr="000000"/>
            </a:solidFill>
          </a:endParaRPr>
        </a:p>
        <a:p>
          <a:pPr algn="ctr"/>
          <a:r>
            <a:rPr lang="en-US" sz="1100" b="1">
              <a:solidFill>
                <a:sysClr val="windowText" lastClr="000000"/>
              </a:solidFill>
            </a:rPr>
            <a:t>A. </a:t>
          </a:r>
          <a:r>
            <a:rPr lang="en-US" sz="1100">
              <a:solidFill>
                <a:sysClr val="windowText" lastClr="000000"/>
              </a:solidFill>
            </a:rPr>
            <a:t>Clicking</a:t>
          </a:r>
          <a:r>
            <a:rPr lang="en-US" sz="1100" baseline="0">
              <a:solidFill>
                <a:sysClr val="windowText" lastClr="000000"/>
              </a:solidFill>
            </a:rPr>
            <a:t> on the underlined text</a:t>
          </a:r>
          <a:r>
            <a:rPr lang="en-US" sz="1100">
              <a:solidFill>
                <a:sysClr val="windowText" lastClr="000000"/>
              </a:solidFill>
            </a:rPr>
            <a:t> takes</a:t>
          </a:r>
          <a:r>
            <a:rPr lang="en-US" sz="1100" baseline="0">
              <a:solidFill>
                <a:sysClr val="windowText" lastClr="000000"/>
              </a:solidFill>
            </a:rPr>
            <a:t> you to boxes like this one with a more detailed explanation of the corresponding area. Clicking anywhere in the box will take you back.</a:t>
          </a:r>
        </a:p>
        <a:p>
          <a:pPr algn="l"/>
          <a:endParaRPr lang="en-US" sz="1100" baseline="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sng" strike="noStrike" kern="0" cap="none" spc="0" normalizeH="0" baseline="0" noProof="0">
              <a:ln>
                <a:noFill/>
              </a:ln>
              <a:solidFill>
                <a:srgbClr val="0000FF"/>
              </a:solidFill>
              <a:effectLst/>
              <a:uLnTx/>
              <a:uFillTx/>
              <a:latin typeface="+mn-lt"/>
              <a:ea typeface="+mn-ea"/>
              <a:cs typeface="+mn-cs"/>
            </a:rPr>
            <a:t>Click anywhere in this box to return to the introduction</a:t>
          </a:r>
        </a:p>
      </xdr:txBody>
    </xdr:sp>
    <xdr:clientData/>
  </xdr:twoCellAnchor>
  <xdr:twoCellAnchor>
    <xdr:from>
      <xdr:col>3</xdr:col>
      <xdr:colOff>38101</xdr:colOff>
      <xdr:row>24</xdr:row>
      <xdr:rowOff>38100</xdr:rowOff>
    </xdr:from>
    <xdr:to>
      <xdr:col>8</xdr:col>
      <xdr:colOff>1</xdr:colOff>
      <xdr:row>25</xdr:row>
      <xdr:rowOff>142875</xdr:rowOff>
    </xdr:to>
    <xdr:sp macro="" textlink="">
      <xdr:nvSpPr>
        <xdr:cNvPr id="6" name="Rectangle 5">
          <a:hlinkClick xmlns:r="http://schemas.openxmlformats.org/officeDocument/2006/relationships" r:id="rId2"/>
        </xdr:cNvPr>
        <xdr:cNvSpPr/>
      </xdr:nvSpPr>
      <xdr:spPr>
        <a:xfrm>
          <a:off x="1866901" y="4419600"/>
          <a:ext cx="3009900" cy="295275"/>
        </a:xfrm>
        <a:prstGeom prst="rect">
          <a:avLst/>
        </a:prstGeom>
        <a:solidFill>
          <a:srgbClr val="DCE6F2"/>
        </a:solidFill>
        <a:ln w="3175">
          <a:solidFill>
            <a:sysClr val="windowText" lastClr="00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 to begin</a:t>
          </a:r>
        </a:p>
      </xdr:txBody>
    </xdr:sp>
    <xdr:clientData/>
  </xdr:twoCellAnchor>
  <xdr:twoCellAnchor>
    <xdr:from>
      <xdr:col>10</xdr:col>
      <xdr:colOff>171450</xdr:colOff>
      <xdr:row>14</xdr:row>
      <xdr:rowOff>47626</xdr:rowOff>
    </xdr:from>
    <xdr:to>
      <xdr:col>10</xdr:col>
      <xdr:colOff>542925</xdr:colOff>
      <xdr:row>14</xdr:row>
      <xdr:rowOff>133350</xdr:rowOff>
    </xdr:to>
    <xdr:cxnSp macro="">
      <xdr:nvCxnSpPr>
        <xdr:cNvPr id="7" name="Straight Arrow Connector 6"/>
        <xdr:cNvCxnSpPr/>
      </xdr:nvCxnSpPr>
      <xdr:spPr>
        <a:xfrm flipV="1">
          <a:off x="6076950" y="2714626"/>
          <a:ext cx="371475" cy="85724"/>
        </a:xfrm>
        <a:prstGeom prst="straightConnector1">
          <a:avLst/>
        </a:prstGeom>
        <a:ln w="127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11</xdr:col>
      <xdr:colOff>133350</xdr:colOff>
      <xdr:row>1</xdr:row>
      <xdr:rowOff>76200</xdr:rowOff>
    </xdr:from>
    <xdr:to>
      <xdr:col>15</xdr:col>
      <xdr:colOff>476674</xdr:colOff>
      <xdr:row>6</xdr:row>
      <xdr:rowOff>127000</xdr:rowOff>
    </xdr:to>
    <xdr:pic>
      <xdr:nvPicPr>
        <xdr:cNvPr id="8" name="Picture 7" descr="VT_marn_cmyk_shld_AG® copy.jpg">
          <a:hlinkClick xmlns:r="http://schemas.openxmlformats.org/officeDocument/2006/relationships" r:id="rId3"/>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629400" y="266700"/>
          <a:ext cx="2705524" cy="1003300"/>
        </a:xfrm>
        <a:prstGeom prst="rect">
          <a:avLst/>
        </a:prstGeom>
      </xdr:spPr>
    </xdr:pic>
    <xdr:clientData/>
  </xdr:twoCellAnchor>
  <xdr:twoCellAnchor editAs="oneCell">
    <xdr:from>
      <xdr:col>11</xdr:col>
      <xdr:colOff>200025</xdr:colOff>
      <xdr:row>7</xdr:row>
      <xdr:rowOff>76200</xdr:rowOff>
    </xdr:from>
    <xdr:to>
      <xdr:col>15</xdr:col>
      <xdr:colOff>370078</xdr:colOff>
      <xdr:row>13</xdr:row>
      <xdr:rowOff>169335</xdr:rowOff>
    </xdr:to>
    <xdr:pic>
      <xdr:nvPicPr>
        <xdr:cNvPr id="9" name="Picture 8">
          <a:hlinkClick xmlns:r="http://schemas.openxmlformats.org/officeDocument/2006/relationships" r:id="rId5"/>
        </xdr:cNvPr>
        <xdr:cNvPicPr>
          <a:picLocks noChangeAspect="1"/>
        </xdr:cNvPicPr>
      </xdr:nvPicPr>
      <xdr:blipFill>
        <a:blip xmlns:r="http://schemas.openxmlformats.org/officeDocument/2006/relationships" r:embed="rId6"/>
        <a:stretch>
          <a:fillRect/>
        </a:stretch>
      </xdr:blipFill>
      <xdr:spPr>
        <a:xfrm>
          <a:off x="6696075" y="1409700"/>
          <a:ext cx="2532253" cy="1236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2781300</xdr:colOff>
      <xdr:row>80</xdr:row>
      <xdr:rowOff>1</xdr:rowOff>
    </xdr:from>
    <xdr:to>
      <xdr:col>4</xdr:col>
      <xdr:colOff>1581150</xdr:colOff>
      <xdr:row>90</xdr:row>
      <xdr:rowOff>28575</xdr:rowOff>
    </xdr:to>
    <xdr:sp macro="" textlink="">
      <xdr:nvSpPr>
        <xdr:cNvPr id="6" name="TextBox 5">
          <a:hlinkClick xmlns:r="http://schemas.openxmlformats.org/officeDocument/2006/relationships" r:id="rId1"/>
        </xdr:cNvPr>
        <xdr:cNvSpPr txBox="1"/>
      </xdr:nvSpPr>
      <xdr:spPr>
        <a:xfrm>
          <a:off x="2781300" y="15440026"/>
          <a:ext cx="4924425" cy="1933574"/>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Q: What is a partial budget and what is the proposed change?</a:t>
          </a:r>
        </a:p>
        <a:p>
          <a:endParaRPr lang="en-US" sz="1100" b="1" baseline="0"/>
        </a:p>
        <a:p>
          <a:r>
            <a:rPr lang="en-US" sz="1100" b="1" baseline="0"/>
            <a:t>A: </a:t>
          </a:r>
          <a:r>
            <a:rPr lang="en-US" sz="1100" baseline="0"/>
            <a:t>This partial budget is a tool designed to help current apple growers decide whether to grow dual-purpose apple varieties rather than traditional fresh market apple varieties. Dual-purpose apple varieties could be sold to cideries for hard cider production or on the fresh market. The budget only </a:t>
          </a:r>
          <a:r>
            <a:rPr lang="en-US" sz="1100">
              <a:solidFill>
                <a:schemeClr val="dk1"/>
              </a:solidFill>
              <a:effectLst/>
              <a:latin typeface="+mn-lt"/>
              <a:ea typeface="+mn-ea"/>
              <a:cs typeface="+mn-cs"/>
            </a:rPr>
            <a:t>looks at what would change if the grower makes the decision to switch</a:t>
          </a:r>
          <a:r>
            <a:rPr lang="en-US" sz="1100" baseline="0">
              <a:solidFill>
                <a:schemeClr val="dk1"/>
              </a:solidFill>
              <a:effectLst/>
              <a:latin typeface="+mn-lt"/>
              <a:ea typeface="+mn-ea"/>
              <a:cs typeface="+mn-cs"/>
            </a:rPr>
            <a:t> from traditional fresh market to dual-purpose apples.</a:t>
          </a:r>
        </a:p>
        <a:p>
          <a:endParaRPr lang="en-US" sz="1100" baseline="0"/>
        </a:p>
        <a:p>
          <a:pPr algn="ctr"/>
          <a:r>
            <a:rPr lang="en-US" sz="1100" u="sng" baseline="0">
              <a:solidFill>
                <a:srgbClr val="0000FF"/>
              </a:solidFill>
            </a:rPr>
            <a:t>Click anywhere in this box to return to the budget.</a:t>
          </a:r>
          <a:endParaRPr lang="en-US" sz="1100" u="sng">
            <a:solidFill>
              <a:srgbClr val="0000FF"/>
            </a:solidFill>
          </a:endParaRPr>
        </a:p>
      </xdr:txBody>
    </xdr:sp>
    <xdr:clientData/>
  </xdr:twoCellAnchor>
  <xdr:twoCellAnchor>
    <xdr:from>
      <xdr:col>0</xdr:col>
      <xdr:colOff>2800350</xdr:colOff>
      <xdr:row>120</xdr:row>
      <xdr:rowOff>9524</xdr:rowOff>
    </xdr:from>
    <xdr:to>
      <xdr:col>4</xdr:col>
      <xdr:colOff>1600200</xdr:colOff>
      <xdr:row>137</xdr:row>
      <xdr:rowOff>133350</xdr:rowOff>
    </xdr:to>
    <xdr:sp macro="" textlink="">
      <xdr:nvSpPr>
        <xdr:cNvPr id="7" name="TextBox 6">
          <a:hlinkClick xmlns:r="http://schemas.openxmlformats.org/officeDocument/2006/relationships" r:id="rId1"/>
        </xdr:cNvPr>
        <xdr:cNvSpPr txBox="1"/>
      </xdr:nvSpPr>
      <xdr:spPr>
        <a:xfrm>
          <a:off x="2800350" y="23069549"/>
          <a:ext cx="4924425" cy="3362326"/>
        </a:xfrm>
        <a:prstGeom prst="rect">
          <a:avLst/>
        </a:prstGeom>
        <a:solidFill>
          <a:srgbClr val="DCE6F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Q: What assumptions does the budget make?</a:t>
          </a:r>
        </a:p>
        <a:p>
          <a:endParaRPr lang="en-US" sz="1100" b="1" baseline="0"/>
        </a:p>
        <a:p>
          <a:r>
            <a:rPr lang="en-US" sz="1100" b="1" baseline="0"/>
            <a:t>A: </a:t>
          </a:r>
          <a:r>
            <a:rPr lang="en-US" sz="1100" b="0" baseline="0"/>
            <a:t>This model assumes that:</a:t>
          </a:r>
        </a:p>
        <a:p>
          <a:endParaRPr lang="en-US" sz="1100" b="0" baseline="0"/>
        </a:p>
        <a:p>
          <a:pPr marL="171450" indent="-171450">
            <a:buFont typeface="Arial" pitchFamily="34" charset="0"/>
            <a:buChar char="•"/>
          </a:pPr>
          <a:r>
            <a:rPr lang="en-US" sz="1100" b="0" baseline="0"/>
            <a:t>An existing apple grower is faced with the decision of what to plant on an additional acre. Thus, it's assumed that the grower is experienced and already has the necessary land, labor, and capital to produce apples.</a:t>
          </a:r>
        </a:p>
        <a:p>
          <a:pPr marL="171450" indent="-171450">
            <a:buFont typeface="Arial" pitchFamily="34" charset="0"/>
            <a:buChar char="•"/>
          </a:pPr>
          <a:endParaRPr lang="en-US" sz="1100" b="0" baseline="0"/>
        </a:p>
        <a:p>
          <a:pPr marL="171450" indent="-171450">
            <a:buFont typeface="Arial" pitchFamily="34" charset="0"/>
            <a:buChar char="•"/>
          </a:pPr>
          <a:r>
            <a:rPr lang="en-US" sz="1100" b="0" baseline="0"/>
            <a:t>Although returns will fluctuate throughout the life of the orchard, the comparison is based on the differences between the expected revenues and expenses of traditional fresh market and dual-purpose varieties in a typical year.</a:t>
          </a:r>
          <a:endParaRPr lang="en-US" sz="1100" b="0" i="0" u="none" strike="noStrike" baseline="0">
            <a:solidFill>
              <a:schemeClr val="dk1"/>
            </a:solidFill>
            <a:effectLst/>
            <a:latin typeface="+mn-lt"/>
            <a:ea typeface="+mn-ea"/>
            <a:cs typeface="+mn-cs"/>
          </a:endParaRPr>
        </a:p>
        <a:p>
          <a:pPr marL="171450" indent="-171450">
            <a:buFont typeface="Arial" pitchFamily="34" charset="0"/>
            <a:buChar char="•"/>
          </a:pPr>
          <a:endParaRPr lang="en-US" sz="1100" b="0" i="0" u="none" strike="noStrike" baseline="0">
            <a:solidFill>
              <a:schemeClr val="dk1"/>
            </a:solidFill>
            <a:effectLst/>
            <a:latin typeface="+mn-lt"/>
            <a:ea typeface="+mn-ea"/>
            <a:cs typeface="+mn-cs"/>
          </a:endParaRPr>
        </a:p>
        <a:p>
          <a:pPr marL="171450" indent="-171450">
            <a:buFont typeface="Arial" pitchFamily="34" charset="0"/>
            <a:buChar char="•"/>
          </a:pPr>
          <a:r>
            <a:rPr lang="en-US" sz="1100" b="0" i="0" u="none" strike="noStrike" baseline="0">
              <a:solidFill>
                <a:schemeClr val="dk1"/>
              </a:solidFill>
              <a:effectLst/>
              <a:latin typeface="+mn-lt"/>
              <a:ea typeface="+mn-ea"/>
              <a:cs typeface="+mn-cs"/>
            </a:rPr>
            <a:t>The grower has the option of selling the entire dual-purpose crop on the fresh market at the fixed specified price. As a result, any dual-purpose apples not sold to the cideries can be sold on the fresh market.</a:t>
          </a:r>
        </a:p>
        <a:p>
          <a:pPr marL="171450" indent="-171450">
            <a:buFont typeface="Arial" pitchFamily="34" charset="0"/>
            <a:buChar char="•"/>
          </a:pPr>
          <a:endParaRPr lang="en-US" sz="1100" b="0" i="0" u="none" strike="noStrike" baseline="0">
            <a:solidFill>
              <a:schemeClr val="dk1"/>
            </a:solidFill>
            <a:effectLst/>
            <a:latin typeface="+mn-lt"/>
            <a:ea typeface="+mn-ea"/>
            <a:cs typeface="+mn-cs"/>
          </a:endParaRPr>
        </a:p>
        <a:p>
          <a:pPr algn="ctr"/>
          <a:r>
            <a:rPr lang="en-US" sz="1100" u="sng" baseline="0">
              <a:solidFill>
                <a:srgbClr val="0000FF"/>
              </a:solidFill>
            </a:rPr>
            <a:t>Click anywhere in this box to return to the budget.</a:t>
          </a:r>
          <a:endParaRPr lang="en-US" sz="1100" u="sng">
            <a:solidFill>
              <a:srgbClr val="0000FF"/>
            </a:solidFill>
          </a:endParaRPr>
        </a:p>
      </xdr:txBody>
    </xdr:sp>
    <xdr:clientData/>
  </xdr:twoCellAnchor>
  <xdr:twoCellAnchor>
    <xdr:from>
      <xdr:col>0</xdr:col>
      <xdr:colOff>2743200</xdr:colOff>
      <xdr:row>169</xdr:row>
      <xdr:rowOff>9524</xdr:rowOff>
    </xdr:from>
    <xdr:to>
      <xdr:col>4</xdr:col>
      <xdr:colOff>1628775</xdr:colOff>
      <xdr:row>199</xdr:row>
      <xdr:rowOff>114300</xdr:rowOff>
    </xdr:to>
    <xdr:sp macro="" textlink="">
      <xdr:nvSpPr>
        <xdr:cNvPr id="8" name="TextBox 7">
          <a:hlinkClick xmlns:r="http://schemas.openxmlformats.org/officeDocument/2006/relationships" r:id="rId1"/>
        </xdr:cNvPr>
        <xdr:cNvSpPr txBox="1"/>
      </xdr:nvSpPr>
      <xdr:spPr>
        <a:xfrm>
          <a:off x="2743200" y="32394524"/>
          <a:ext cx="5010150" cy="5819776"/>
        </a:xfrm>
        <a:prstGeom prst="rect">
          <a:avLst/>
        </a:prstGeom>
        <a:solidFill>
          <a:srgbClr val="DCE6F2"/>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Q: How is the gain in revenue from selling dual-purpose varieties calculated?</a:t>
          </a:r>
        </a:p>
        <a:p>
          <a:endParaRPr lang="en-US" sz="1100" b="1" baseline="0"/>
        </a:p>
        <a:p>
          <a:r>
            <a:rPr lang="en-US" sz="1100" b="1" baseline="0"/>
            <a:t>A: </a:t>
          </a:r>
          <a:r>
            <a:rPr lang="en-US" sz="1100" baseline="0"/>
            <a:t>By adding together the revenue from the sale of dual-purpose apples to cideries and the revenue from the sale of the remaining dual-purpose apples on the fresh market.</a:t>
          </a:r>
        </a:p>
        <a:p>
          <a:endParaRPr lang="en-US" sz="1100" baseline="0"/>
        </a:p>
        <a:p>
          <a:r>
            <a:rPr lang="en-US" sz="1100" baseline="0"/>
            <a:t>For example:</a:t>
          </a:r>
        </a:p>
        <a:p>
          <a:endParaRPr lang="en-US" sz="1100" baseline="0"/>
        </a:p>
        <a:p>
          <a:r>
            <a:rPr lang="en-US" sz="1100" baseline="0"/>
            <a:t>With the following prices and yields:</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pPr marL="171450" indent="-171450">
            <a:buFont typeface="Arial" pitchFamily="34" charset="0"/>
            <a:buChar char="•"/>
          </a:pPr>
          <a:endParaRPr lang="en-US" sz="1100" baseline="0"/>
        </a:p>
        <a:p>
          <a:pPr marL="171450" indent="-171450">
            <a:buFont typeface="Arial" pitchFamily="34" charset="0"/>
            <a:buChar char="•"/>
          </a:pPr>
          <a:endParaRPr lang="en-US" sz="1100" baseline="0"/>
        </a:p>
        <a:p>
          <a:pPr marL="171450" indent="-171450">
            <a:buFont typeface="Arial" pitchFamily="34" charset="0"/>
            <a:buChar char="•"/>
          </a:pPr>
          <a:r>
            <a:rPr lang="en-US" sz="1100" baseline="0"/>
            <a:t>The revenue from sales of dual-purpose apples to cideries would equal:</a:t>
          </a:r>
        </a:p>
        <a:p>
          <a:pPr marL="0" indent="0">
            <a:buFontTx/>
            <a:buNone/>
          </a:pPr>
          <a:r>
            <a:rPr lang="en-US" sz="1100" baseline="0"/>
            <a:t>	$12 per bushel × 600 bushels = $7,200</a:t>
          </a:r>
        </a:p>
        <a:p>
          <a:pPr marL="0" indent="0">
            <a:buFontTx/>
            <a:buNone/>
          </a:pPr>
          <a:endParaRPr lang="en-US" sz="1100" baseline="0"/>
        </a:p>
        <a:p>
          <a:pPr marL="171450" indent="-171450">
            <a:buFont typeface="Arial" pitchFamily="34" charset="0"/>
            <a:buChar char="•"/>
          </a:pPr>
          <a:r>
            <a:rPr lang="en-US" sz="1100" baseline="0"/>
            <a:t>And the revenue from the sale of the remaining dual-purpose apples on the fresh market would equal:</a:t>
          </a:r>
        </a:p>
        <a:p>
          <a:r>
            <a:rPr lang="en-US" sz="1100" baseline="0"/>
            <a:t>	$9 per bushel × (850 bushels − 600 bushels) = $2,250</a:t>
          </a:r>
        </a:p>
        <a:p>
          <a:endParaRPr lang="en-US" sz="1100" baseline="0"/>
        </a:p>
        <a:p>
          <a:pPr marL="171450" indent="-171450">
            <a:buFont typeface="Arial" pitchFamily="34" charset="0"/>
            <a:buChar char="•"/>
          </a:pPr>
          <a:r>
            <a:rPr lang="en-US" sz="1100" baseline="0"/>
            <a:t> Adding those together, the gain in revenue from selling dual-purpose apples equals:</a:t>
          </a:r>
        </a:p>
        <a:p>
          <a:pPr marL="0" indent="0">
            <a:buFontTx/>
            <a:buNone/>
          </a:pPr>
          <a:r>
            <a:rPr lang="en-US" sz="1100" baseline="0"/>
            <a:t>	$7,200 + $2,250 = $9,450</a:t>
          </a:r>
        </a:p>
        <a:p>
          <a:endParaRPr lang="en-US" sz="1100" baseline="0"/>
        </a:p>
        <a:p>
          <a:pPr algn="ctr"/>
          <a:r>
            <a:rPr lang="en-US" sz="1100" u="sng" baseline="0">
              <a:solidFill>
                <a:srgbClr val="0000FF"/>
              </a:solidFill>
            </a:rPr>
            <a:t>Click anywhere in this box to return to the budget.</a:t>
          </a:r>
          <a:endParaRPr lang="en-US" sz="1100" u="sng">
            <a:solidFill>
              <a:srgbClr val="0000FF"/>
            </a:solidFill>
          </a:endParaRPr>
        </a:p>
      </xdr:txBody>
    </xdr:sp>
    <xdr:clientData/>
  </xdr:twoCellAnchor>
  <xdr:twoCellAnchor editAs="oneCell">
    <xdr:from>
      <xdr:col>0</xdr:col>
      <xdr:colOff>2895601</xdr:colOff>
      <xdr:row>177</xdr:row>
      <xdr:rowOff>2467</xdr:rowOff>
    </xdr:from>
    <xdr:to>
      <xdr:col>4</xdr:col>
      <xdr:colOff>1390649</xdr:colOff>
      <xdr:row>187</xdr:row>
      <xdr:rowOff>85989</xdr:rowOff>
    </xdr:to>
    <xdr:pic>
      <xdr:nvPicPr>
        <xdr:cNvPr id="9" name="Picture 8">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95601" y="33911467"/>
          <a:ext cx="4619623" cy="1988522"/>
        </a:xfrm>
        <a:prstGeom prst="rect">
          <a:avLst/>
        </a:prstGeom>
      </xdr:spPr>
    </xdr:pic>
    <xdr:clientData/>
  </xdr:twoCellAnchor>
  <xdr:twoCellAnchor>
    <xdr:from>
      <xdr:col>0</xdr:col>
      <xdr:colOff>2466974</xdr:colOff>
      <xdr:row>230</xdr:row>
      <xdr:rowOff>57151</xdr:rowOff>
    </xdr:from>
    <xdr:to>
      <xdr:col>4</xdr:col>
      <xdr:colOff>1828800</xdr:colOff>
      <xdr:row>254</xdr:row>
      <xdr:rowOff>133351</xdr:rowOff>
    </xdr:to>
    <xdr:sp macro="" textlink="">
      <xdr:nvSpPr>
        <xdr:cNvPr id="11" name="TextBox 10">
          <a:hlinkClick xmlns:r="http://schemas.openxmlformats.org/officeDocument/2006/relationships" r:id="rId1"/>
        </xdr:cNvPr>
        <xdr:cNvSpPr txBox="1"/>
      </xdr:nvSpPr>
      <xdr:spPr>
        <a:xfrm>
          <a:off x="2466974" y="44062651"/>
          <a:ext cx="5486401" cy="4648200"/>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Q: How is the loss in revenue from not selling traditional fresh market varieties calculated?</a:t>
          </a:r>
        </a:p>
        <a:p>
          <a:endParaRPr lang="en-US" sz="1100" b="1" baseline="0"/>
        </a:p>
        <a:p>
          <a:r>
            <a:rPr lang="en-US" sz="1100" b="1" baseline="0"/>
            <a:t>A: </a:t>
          </a:r>
          <a:r>
            <a:rPr lang="en-US" sz="1100" baseline="0"/>
            <a:t>By  multiplying the traditional fresh market median return per bushel by the traditional fresh market median annual yield.</a:t>
          </a:r>
        </a:p>
        <a:p>
          <a:endParaRPr lang="en-US" sz="1100" baseline="0"/>
        </a:p>
        <a:p>
          <a:r>
            <a:rPr lang="en-US" sz="1100" baseline="0"/>
            <a:t>For example:</a:t>
          </a:r>
        </a:p>
        <a:p>
          <a:endParaRPr lang="en-US" sz="1100" baseline="0"/>
        </a:p>
        <a:p>
          <a:r>
            <a:rPr lang="en-US" sz="1100" baseline="0"/>
            <a:t>With the following prices and yields:</a:t>
          </a:r>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endParaRPr lang="en-US" sz="1100" baseline="0"/>
        </a:p>
        <a:p>
          <a:pPr marL="171450" indent="-171450">
            <a:buFont typeface="Arial" pitchFamily="34" charset="0"/>
            <a:buChar char="•"/>
          </a:pPr>
          <a:endParaRPr lang="en-US" sz="1100" baseline="0"/>
        </a:p>
        <a:p>
          <a:pPr marL="171450" indent="-171450">
            <a:buFont typeface="Arial" pitchFamily="34" charset="0"/>
            <a:buChar char="•"/>
          </a:pPr>
          <a:endParaRPr lang="en-US" sz="1100" baseline="0"/>
        </a:p>
        <a:p>
          <a:pPr marL="171450" indent="-171450">
            <a:buFont typeface="Arial" pitchFamily="34" charset="0"/>
            <a:buChar char="•"/>
          </a:pPr>
          <a:r>
            <a:rPr lang="en-US" sz="1100" baseline="0"/>
            <a:t>The loss in revenue would equal:</a:t>
          </a:r>
        </a:p>
        <a:p>
          <a:pPr marL="0" indent="0">
            <a:buFontTx/>
            <a:buNone/>
          </a:pPr>
          <a:r>
            <a:rPr lang="en-US" sz="1100" baseline="0"/>
            <a:t>	$10 per bushel × 1,000 bushels = $10,000</a:t>
          </a:r>
        </a:p>
        <a:p>
          <a:endParaRPr lang="en-US" sz="1100" baseline="0"/>
        </a:p>
        <a:p>
          <a:pPr algn="ctr"/>
          <a:r>
            <a:rPr lang="en-US" sz="1100" u="sng" baseline="0">
              <a:solidFill>
                <a:srgbClr val="0000FF"/>
              </a:solidFill>
            </a:rPr>
            <a:t>Click anywhere in this box to return to the budget.</a:t>
          </a:r>
          <a:endParaRPr lang="en-US" sz="1100" u="sng">
            <a:solidFill>
              <a:srgbClr val="0000FF"/>
            </a:solidFill>
          </a:endParaRPr>
        </a:p>
      </xdr:txBody>
    </xdr:sp>
    <xdr:clientData/>
  </xdr:twoCellAnchor>
  <xdr:twoCellAnchor editAs="oneCell">
    <xdr:from>
      <xdr:col>0</xdr:col>
      <xdr:colOff>2847975</xdr:colOff>
      <xdr:row>238</xdr:row>
      <xdr:rowOff>113593</xdr:rowOff>
    </xdr:from>
    <xdr:to>
      <xdr:col>4</xdr:col>
      <xdr:colOff>1343023</xdr:colOff>
      <xdr:row>249</xdr:row>
      <xdr:rowOff>6615</xdr:rowOff>
    </xdr:to>
    <xdr:pic>
      <xdr:nvPicPr>
        <xdr:cNvPr id="13" name="Picture 12">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47975" y="42696693"/>
          <a:ext cx="5454648" cy="1848822"/>
        </a:xfrm>
        <a:prstGeom prst="rect">
          <a:avLst/>
        </a:prstGeom>
      </xdr:spPr>
    </xdr:pic>
    <xdr:clientData/>
  </xdr:twoCellAnchor>
  <xdr:oneCellAnchor>
    <xdr:from>
      <xdr:col>0</xdr:col>
      <xdr:colOff>676275</xdr:colOff>
      <xdr:row>292</xdr:row>
      <xdr:rowOff>66675</xdr:rowOff>
    </xdr:from>
    <xdr:ext cx="184731" cy="264560"/>
    <xdr:sp macro="" textlink="">
      <xdr:nvSpPr>
        <xdr:cNvPr id="15" name="TextBox 14"/>
        <xdr:cNvSpPr txBox="1"/>
      </xdr:nvSpPr>
      <xdr:spPr>
        <a:xfrm>
          <a:off x="676275" y="5589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0</xdr:col>
      <xdr:colOff>2533650</xdr:colOff>
      <xdr:row>287</xdr:row>
      <xdr:rowOff>152399</xdr:rowOff>
    </xdr:from>
    <xdr:to>
      <xdr:col>4</xdr:col>
      <xdr:colOff>1895476</xdr:colOff>
      <xdr:row>300</xdr:row>
      <xdr:rowOff>85724</xdr:rowOff>
    </xdr:to>
    <xdr:sp macro="" textlink="">
      <xdr:nvSpPr>
        <xdr:cNvPr id="17" name="TextBox 16">
          <a:hlinkClick xmlns:r="http://schemas.openxmlformats.org/officeDocument/2006/relationships" r:id="rId3"/>
        </xdr:cNvPr>
        <xdr:cNvSpPr txBox="1"/>
      </xdr:nvSpPr>
      <xdr:spPr>
        <a:xfrm>
          <a:off x="2533650" y="55016399"/>
          <a:ext cx="5486401" cy="240982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Q: What does the estimated "net change in median annual acre profits" mean?</a:t>
          </a:r>
        </a:p>
        <a:p>
          <a:endParaRPr lang="en-US" sz="1100" b="1" baseline="0"/>
        </a:p>
        <a:p>
          <a:r>
            <a:rPr lang="en-US" sz="1100" b="1" baseline="0"/>
            <a:t>A: </a:t>
          </a:r>
          <a:r>
            <a:rPr lang="en-US" sz="1100" baseline="0"/>
            <a:t>Given the your "best guesses,"  this is how much more or less you could expect to make in a typical year if you grew an acre of dual-purpose apples for sale to cideries and the fresh market instead of traditional fresh market varieties.</a:t>
          </a:r>
        </a:p>
        <a:p>
          <a:endParaRPr lang="en-US" sz="1100" baseline="0"/>
        </a:p>
        <a:p>
          <a:endParaRPr lang="en-US" sz="1100" baseline="0"/>
        </a:p>
        <a:p>
          <a:pPr algn="l"/>
          <a:r>
            <a:rPr lang="en-US" sz="1100" b="1" baseline="0"/>
            <a:t>Q: How is it calculated?</a:t>
          </a:r>
        </a:p>
        <a:p>
          <a:endParaRPr lang="en-US" sz="1100" b="1" baseline="0"/>
        </a:p>
        <a:p>
          <a:r>
            <a:rPr lang="en-US" sz="1100" b="1" baseline="0"/>
            <a:t>A: </a:t>
          </a:r>
          <a:r>
            <a:rPr lang="en-US" sz="1100" b="0" baseline="0"/>
            <a:t>It's calculated by subtracting the total "bad side" (i.e., the reduced revenues and added expenses) from the total "good side" (i.e., the added revenues and reduced expenses).</a:t>
          </a:r>
        </a:p>
        <a:p>
          <a:endParaRPr lang="en-US" sz="1100" baseline="0"/>
        </a:p>
        <a:p>
          <a:pPr algn="ctr"/>
          <a:r>
            <a:rPr lang="en-US" sz="1100" u="sng" baseline="0">
              <a:solidFill>
                <a:srgbClr val="0000FF"/>
              </a:solidFill>
            </a:rPr>
            <a:t>Click anywhere in this box to return to the budget.</a:t>
          </a:r>
          <a:endParaRPr lang="en-US" sz="1100" u="sng">
            <a:solidFill>
              <a:srgbClr val="0000FF"/>
            </a:solidFill>
          </a:endParaRPr>
        </a:p>
      </xdr:txBody>
    </xdr:sp>
    <xdr:clientData/>
  </xdr:twoCellAnchor>
  <xdr:twoCellAnchor>
    <xdr:from>
      <xdr:col>0</xdr:col>
      <xdr:colOff>171450</xdr:colOff>
      <xdr:row>335</xdr:row>
      <xdr:rowOff>9524</xdr:rowOff>
    </xdr:from>
    <xdr:to>
      <xdr:col>7</xdr:col>
      <xdr:colOff>514350</xdr:colOff>
      <xdr:row>360</xdr:row>
      <xdr:rowOff>28575</xdr:rowOff>
    </xdr:to>
    <xdr:sp macro="" textlink="">
      <xdr:nvSpPr>
        <xdr:cNvPr id="12" name="TextBox 11">
          <a:hlinkClick xmlns:r="http://schemas.openxmlformats.org/officeDocument/2006/relationships" r:id="rId4"/>
        </xdr:cNvPr>
        <xdr:cNvSpPr txBox="1"/>
      </xdr:nvSpPr>
      <xdr:spPr>
        <a:xfrm>
          <a:off x="171450" y="64017524"/>
          <a:ext cx="12134850" cy="4781551"/>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Q: What is this sensitivity table for?</a:t>
          </a:r>
        </a:p>
        <a:p>
          <a:pPr algn="l"/>
          <a:endParaRPr lang="en-US" sz="11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A: </a:t>
          </a:r>
          <a:r>
            <a:rPr lang="en-US" sz="1100" b="0" i="0" baseline="0">
              <a:solidFill>
                <a:schemeClr val="dk1"/>
              </a:solidFill>
              <a:effectLst/>
              <a:latin typeface="+mn-lt"/>
              <a:ea typeface="+mn-ea"/>
              <a:cs typeface="+mn-cs"/>
            </a:rPr>
            <a:t>This table allows you to easily compare how the annual net change in income varies as the price and quantity of sales to cideries changes. If there is uncertainty surrounding how many bushels the cideries will buy and the price they will pay, this can help you get a feel for how much better or worse off your operation would be at various levels. Each cell represents the estimated net change in median annual per acre profits based on the corresponding "bushels of dual-purpose apples sold to cideries" and "median return per bushel of dual-purpose apples sold to cideries."</a:t>
          </a:r>
        </a:p>
        <a:p>
          <a:pPr marL="0" marR="0" indent="0" algn="ctr" defTabSz="914400" eaLnBrk="1" fontAlgn="auto" latinLnBrk="0" hangingPunct="1">
            <a:lnSpc>
              <a:spcPct val="100000"/>
            </a:lnSpc>
            <a:spcBef>
              <a:spcPts val="0"/>
            </a:spcBef>
            <a:spcAft>
              <a:spcPts val="0"/>
            </a:spcAft>
            <a:buClrTx/>
            <a:buSzTx/>
            <a:buFontTx/>
            <a:buNone/>
            <a:tabLst/>
            <a:defRPr/>
          </a:pPr>
          <a:endParaRPr lang="en-US">
            <a:effectLst/>
          </a:endParaRPr>
        </a:p>
        <a:p>
          <a:pPr algn="ctr"/>
          <a:endParaRPr lang="en-US" sz="1100" b="1" baseline="0"/>
        </a:p>
        <a:p>
          <a:pPr marL="171450" indent="-171450">
            <a:buFont typeface="Arial" pitchFamily="34" charset="0"/>
            <a:buChar char="•"/>
          </a:pPr>
          <a:endParaRPr lang="en-US" sz="1100" b="1" i="0" u="none" strike="noStrike" baseline="0">
            <a:solidFill>
              <a:schemeClr val="dk1"/>
            </a:solidFill>
            <a:effectLst/>
            <a:latin typeface="+mn-lt"/>
            <a:ea typeface="+mn-ea"/>
            <a:cs typeface="+mn-cs"/>
          </a:endParaRPr>
        </a:p>
        <a:p>
          <a:pPr marL="0" indent="0">
            <a:buFontTx/>
            <a:buNone/>
          </a:pPr>
          <a:r>
            <a:rPr lang="en-US" sz="1100" b="0" i="0" u="none" strike="noStrike" baseline="0">
              <a:solidFill>
                <a:schemeClr val="dk1"/>
              </a:solidFill>
              <a:effectLst/>
              <a:latin typeface="+mn-lt"/>
              <a:ea typeface="+mn-ea"/>
              <a:cs typeface="+mn-cs"/>
            </a:rPr>
            <a:t>	</a:t>
          </a: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r>
            <a:rPr lang="en-US" sz="1100" u="sng" baseline="0">
              <a:solidFill>
                <a:srgbClr val="0000FF"/>
              </a:solidFill>
            </a:rPr>
            <a:t>Click anywhere in this box to return to the budget.</a:t>
          </a:r>
          <a:endParaRPr lang="en-US" sz="1100" u="sng">
            <a:solidFill>
              <a:srgbClr val="0000FF"/>
            </a:solidFill>
          </a:endParaRPr>
        </a:p>
      </xdr:txBody>
    </xdr:sp>
    <xdr:clientData/>
  </xdr:twoCellAnchor>
  <xdr:twoCellAnchor>
    <xdr:from>
      <xdr:col>0</xdr:col>
      <xdr:colOff>2143125</xdr:colOff>
      <xdr:row>342</xdr:row>
      <xdr:rowOff>51597</xdr:rowOff>
    </xdr:from>
    <xdr:to>
      <xdr:col>4</xdr:col>
      <xdr:colOff>2581275</xdr:colOff>
      <xdr:row>352</xdr:row>
      <xdr:rowOff>177000</xdr:rowOff>
    </xdr:to>
    <xdr:pic>
      <xdr:nvPicPr>
        <xdr:cNvPr id="3" name="Picture 2">
          <a:hlinkClick xmlns:r="http://schemas.openxmlformats.org/officeDocument/2006/relationships" r:id="rId4"/>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143125" y="65393097"/>
          <a:ext cx="6562725" cy="2030403"/>
        </a:xfrm>
        <a:prstGeom prst="rect">
          <a:avLst/>
        </a:prstGeom>
      </xdr:spPr>
    </xdr:pic>
    <xdr:clientData/>
  </xdr:twoCellAnchor>
  <xdr:twoCellAnchor>
    <xdr:from>
      <xdr:col>4</xdr:col>
      <xdr:colOff>2676525</xdr:colOff>
      <xdr:row>342</xdr:row>
      <xdr:rowOff>161925</xdr:rowOff>
    </xdr:from>
    <xdr:to>
      <xdr:col>7</xdr:col>
      <xdr:colOff>428625</xdr:colOff>
      <xdr:row>357</xdr:row>
      <xdr:rowOff>152400</xdr:rowOff>
    </xdr:to>
    <xdr:sp macro="" textlink="">
      <xdr:nvSpPr>
        <xdr:cNvPr id="5" name="Rectangular Callout 4">
          <a:hlinkClick xmlns:r="http://schemas.openxmlformats.org/officeDocument/2006/relationships" r:id="rId4"/>
        </xdr:cNvPr>
        <xdr:cNvSpPr/>
      </xdr:nvSpPr>
      <xdr:spPr>
        <a:xfrm>
          <a:off x="8801100" y="65503425"/>
          <a:ext cx="3419475" cy="2847975"/>
        </a:xfrm>
        <a:prstGeom prst="wedgeRectCallout">
          <a:avLst>
            <a:gd name="adj1" fmla="val -111920"/>
            <a:gd name="adj2" fmla="val -8128"/>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The blue cell in the center of the table shows the budget's current estimated</a:t>
          </a:r>
          <a:r>
            <a:rPr lang="en-US" sz="1100" baseline="0">
              <a:solidFill>
                <a:sysClr val="windowText" lastClr="000000"/>
              </a:solidFill>
            </a:rPr>
            <a:t> net change in profits based on the levels specified in the input section of the partial budget. In this case, the user set the inputs to be 600 bushels of dual-purpose apples sold to cideries at a median return of $12 per bushel.</a:t>
          </a:r>
        </a:p>
        <a:p>
          <a:pPr algn="l"/>
          <a:endParaRPr lang="en-US" sz="1100" baseline="0">
            <a:solidFill>
              <a:sysClr val="windowText" lastClr="000000"/>
            </a:solidFill>
          </a:endParaRPr>
        </a:p>
        <a:p>
          <a:pPr algn="l"/>
          <a:r>
            <a:rPr lang="en-US" sz="1100">
              <a:solidFill>
                <a:sysClr val="windowText" lastClr="000000"/>
              </a:solidFill>
            </a:rPr>
            <a:t>Adjusting these initial levels </a:t>
          </a:r>
          <a:r>
            <a:rPr lang="en-US" sz="1100" baseline="0">
              <a:solidFill>
                <a:sysClr val="windowText" lastClr="000000"/>
              </a:solidFill>
            </a:rPr>
            <a:t>in the input section of the budget will automatically update the table. The table shows sensitivity for 30% above and below the initial levels.</a:t>
          </a:r>
        </a:p>
        <a:p>
          <a:pPr algn="l"/>
          <a:endParaRPr lang="en-US" sz="1100" baseline="0">
            <a:solidFill>
              <a:sysClr val="windowText" lastClr="000000"/>
            </a:solidFill>
          </a:endParaRPr>
        </a:p>
        <a:p>
          <a:pPr algn="l"/>
          <a:r>
            <a:rPr lang="en-US" sz="1100" b="1" baseline="0">
              <a:solidFill>
                <a:sysClr val="windowText" lastClr="000000"/>
              </a:solidFill>
            </a:rPr>
            <a:t>Note: </a:t>
          </a:r>
          <a:r>
            <a:rPr lang="en-US" sz="1100" baseline="0">
              <a:solidFill>
                <a:sysClr val="windowText" lastClr="000000"/>
              </a:solidFill>
            </a:rPr>
            <a:t>Since you can't sell more dual-purpose apples to the cideries than you produce, this table will not display a "bushels of dual-purpose sold to cideries" amount that is higher than the estimated dual-purpose yield.</a:t>
          </a:r>
          <a:endParaRPr lang="en-US" sz="1100">
            <a:solidFill>
              <a:sysClr val="windowText" lastClr="000000"/>
            </a:solidFill>
          </a:endParaRPr>
        </a:p>
      </xdr:txBody>
    </xdr:sp>
    <xdr:clientData/>
  </xdr:twoCellAnchor>
  <xdr:twoCellAnchor>
    <xdr:from>
      <xdr:col>0</xdr:col>
      <xdr:colOff>238124</xdr:colOff>
      <xdr:row>340</xdr:row>
      <xdr:rowOff>114298</xdr:rowOff>
    </xdr:from>
    <xdr:to>
      <xdr:col>0</xdr:col>
      <xdr:colOff>2057399</xdr:colOff>
      <xdr:row>360</xdr:row>
      <xdr:rowOff>25399</xdr:rowOff>
    </xdr:to>
    <xdr:sp macro="" textlink="">
      <xdr:nvSpPr>
        <xdr:cNvPr id="14" name="Rectangle 13">
          <a:hlinkClick xmlns:r="http://schemas.openxmlformats.org/officeDocument/2006/relationships" r:id="rId4"/>
        </xdr:cNvPr>
        <xdr:cNvSpPr/>
      </xdr:nvSpPr>
      <xdr:spPr>
        <a:xfrm>
          <a:off x="238124" y="60832998"/>
          <a:ext cx="1819275" cy="3467101"/>
        </a:xfrm>
        <a:prstGeom prst="rect">
          <a:avLst/>
        </a:prstGeom>
        <a:solidFill>
          <a:schemeClr val="bg2"/>
        </a:solidFill>
        <a:ln>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For example:</a:t>
          </a:r>
        </a:p>
        <a:p>
          <a:pPr algn="l"/>
          <a:endParaRPr lang="en-US" sz="1100">
            <a:solidFill>
              <a:sysClr val="windowText" lastClr="000000"/>
            </a:solidFill>
          </a:endParaRPr>
        </a:p>
        <a:p>
          <a:pPr algn="l"/>
          <a:r>
            <a:rPr lang="en-US" sz="1100">
              <a:solidFill>
                <a:sysClr val="windowText" lastClr="000000"/>
              </a:solidFill>
            </a:rPr>
            <a:t>If</a:t>
          </a:r>
          <a:r>
            <a:rPr lang="en-US" sz="1100" baseline="0">
              <a:solidFill>
                <a:sysClr val="windowText" lastClr="000000"/>
              </a:solidFill>
            </a:rPr>
            <a:t> the grower sold 480 bushels of dual-purpose apples to cideries at a price of $8.40 per bushel, the farm's median annual profits would be $2,638 less than if he/she had grown and sold traditional fresh market varieties.</a:t>
          </a:r>
        </a:p>
        <a:p>
          <a:pPr algn="l"/>
          <a:endParaRPr lang="en-US" sz="1100" baseline="0">
            <a:solidFill>
              <a:sysClr val="windowText" lastClr="000000"/>
            </a:solidFill>
          </a:endParaRPr>
        </a:p>
        <a:p>
          <a:pPr algn="l"/>
          <a:r>
            <a:rPr lang="en-US" sz="1100" baseline="0">
              <a:solidFill>
                <a:sysClr val="windowText" lastClr="000000"/>
              </a:solidFill>
            </a:rPr>
            <a:t>On the other hand, if he/she sold 480 bushels of dual-purpose apples to cideries at a price of $14.40 per bushel, the farm's median annual profits would be $242 more than the traditional fresh market alternative.</a:t>
          </a:r>
        </a:p>
      </xdr:txBody>
    </xdr:sp>
    <xdr:clientData/>
  </xdr:twoCellAnchor>
  <xdr:twoCellAnchor>
    <xdr:from>
      <xdr:col>2</xdr:col>
      <xdr:colOff>276225</xdr:colOff>
      <xdr:row>346</xdr:row>
      <xdr:rowOff>85726</xdr:rowOff>
    </xdr:from>
    <xdr:to>
      <xdr:col>2</xdr:col>
      <xdr:colOff>276225</xdr:colOff>
      <xdr:row>348</xdr:row>
      <xdr:rowOff>114300</xdr:rowOff>
    </xdr:to>
    <xdr:cxnSp macro="">
      <xdr:nvCxnSpPr>
        <xdr:cNvPr id="26" name="Straight Arrow Connector 25"/>
        <xdr:cNvCxnSpPr/>
      </xdr:nvCxnSpPr>
      <xdr:spPr>
        <a:xfrm flipV="1">
          <a:off x="5181600" y="66189226"/>
          <a:ext cx="0" cy="409574"/>
        </a:xfrm>
        <a:prstGeom prst="straightConnector1">
          <a:avLst/>
        </a:prstGeom>
        <a:ln w="38100">
          <a:solidFill>
            <a:srgbClr val="385D8A"/>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2047875</xdr:colOff>
      <xdr:row>348</xdr:row>
      <xdr:rowOff>104775</xdr:rowOff>
    </xdr:from>
    <xdr:to>
      <xdr:col>2</xdr:col>
      <xdr:colOff>276225</xdr:colOff>
      <xdr:row>348</xdr:row>
      <xdr:rowOff>104776</xdr:rowOff>
    </xdr:to>
    <xdr:cxnSp macro="">
      <xdr:nvCxnSpPr>
        <xdr:cNvPr id="33" name="Straight Connector 32"/>
        <xdr:cNvCxnSpPr/>
      </xdr:nvCxnSpPr>
      <xdr:spPr>
        <a:xfrm>
          <a:off x="2047875" y="66589275"/>
          <a:ext cx="3133725" cy="1"/>
        </a:xfrm>
        <a:prstGeom prst="line">
          <a:avLst/>
        </a:prstGeom>
        <a:ln w="38100">
          <a:solidFill>
            <a:srgbClr val="385D8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123825</xdr:colOff>
      <xdr:row>390</xdr:row>
      <xdr:rowOff>38100</xdr:rowOff>
    </xdr:from>
    <xdr:to>
      <xdr:col>7</xdr:col>
      <xdr:colOff>466725</xdr:colOff>
      <xdr:row>414</xdr:row>
      <xdr:rowOff>114301</xdr:rowOff>
    </xdr:to>
    <xdr:sp macro="" textlink="">
      <xdr:nvSpPr>
        <xdr:cNvPr id="46" name="TextBox 45">
          <a:hlinkClick xmlns:r="http://schemas.openxmlformats.org/officeDocument/2006/relationships" r:id="rId4"/>
        </xdr:cNvPr>
        <xdr:cNvSpPr txBox="1"/>
      </xdr:nvSpPr>
      <xdr:spPr>
        <a:xfrm>
          <a:off x="123825" y="74523600"/>
          <a:ext cx="12134850" cy="4648201"/>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Q: What is this sensitivity table for?</a:t>
          </a:r>
        </a:p>
        <a:p>
          <a:pPr algn="l"/>
          <a:endParaRPr lang="en-US" sz="11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1" i="0" baseline="0">
              <a:solidFill>
                <a:schemeClr val="dk1"/>
              </a:solidFill>
              <a:effectLst/>
              <a:latin typeface="+mn-lt"/>
              <a:ea typeface="+mn-ea"/>
              <a:cs typeface="+mn-cs"/>
            </a:rPr>
            <a:t>A: </a:t>
          </a:r>
          <a:r>
            <a:rPr lang="en-US" sz="1100" b="0" i="0" baseline="0">
              <a:solidFill>
                <a:schemeClr val="dk1"/>
              </a:solidFill>
              <a:effectLst/>
              <a:latin typeface="+mn-lt"/>
              <a:ea typeface="+mn-ea"/>
              <a:cs typeface="+mn-cs"/>
            </a:rPr>
            <a:t>This table allows you to easily compare how the annual net change in income varies as the estimated median yields of traditional fresh market and dual-purpose varieties change. Given the uncertainty surrounding yields, this can help you get a feel for how much better or worse off your operation would be as the yields vary. Each cell represents the estimated net change in median annual per acre profits based on the corresponding  traditional fresh market and dual purpose yields.</a:t>
          </a:r>
          <a:endParaRPr lang="en-US">
            <a:effectLst/>
          </a:endParaRPr>
        </a:p>
        <a:p>
          <a:pPr algn="ctr"/>
          <a:endParaRPr lang="en-US" sz="1100" b="1" baseline="0"/>
        </a:p>
        <a:p>
          <a:pPr marL="171450" indent="-171450">
            <a:buFont typeface="Arial" pitchFamily="34" charset="0"/>
            <a:buChar char="•"/>
          </a:pPr>
          <a:endParaRPr lang="en-US" sz="1100" b="1" i="0" u="none" strike="noStrike" baseline="0">
            <a:solidFill>
              <a:schemeClr val="dk1"/>
            </a:solidFill>
            <a:effectLst/>
            <a:latin typeface="+mn-lt"/>
            <a:ea typeface="+mn-ea"/>
            <a:cs typeface="+mn-cs"/>
          </a:endParaRPr>
        </a:p>
        <a:p>
          <a:pPr marL="0" indent="0">
            <a:buFontTx/>
            <a:buNone/>
          </a:pPr>
          <a:r>
            <a:rPr lang="en-US" sz="1100" b="0" i="0" u="none" strike="noStrike" baseline="0">
              <a:solidFill>
                <a:schemeClr val="dk1"/>
              </a:solidFill>
              <a:effectLst/>
              <a:latin typeface="+mn-lt"/>
              <a:ea typeface="+mn-ea"/>
              <a:cs typeface="+mn-cs"/>
            </a:rPr>
            <a:t>	</a:t>
          </a: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r>
            <a:rPr lang="en-US" sz="1100" u="sng" baseline="0">
              <a:solidFill>
                <a:srgbClr val="0000FF"/>
              </a:solidFill>
            </a:rPr>
            <a:t>Click anywhere in this box to return to the budget.</a:t>
          </a:r>
          <a:endParaRPr lang="en-US" sz="1100" u="sng">
            <a:solidFill>
              <a:srgbClr val="0000FF"/>
            </a:solidFill>
          </a:endParaRPr>
        </a:p>
      </xdr:txBody>
    </xdr:sp>
    <xdr:clientData/>
  </xdr:twoCellAnchor>
  <xdr:twoCellAnchor>
    <xdr:from>
      <xdr:col>0</xdr:col>
      <xdr:colOff>2076450</xdr:colOff>
      <xdr:row>397</xdr:row>
      <xdr:rowOff>84985</xdr:rowOff>
    </xdr:from>
    <xdr:to>
      <xdr:col>4</xdr:col>
      <xdr:colOff>2514600</xdr:colOff>
      <xdr:row>408</xdr:row>
      <xdr:rowOff>10265</xdr:rowOff>
    </xdr:to>
    <xdr:pic>
      <xdr:nvPicPr>
        <xdr:cNvPr id="47" name="Picture 46">
          <a:hlinkClick xmlns:r="http://schemas.openxmlformats.org/officeDocument/2006/relationships" r:id="rId4"/>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076450" y="75903985"/>
          <a:ext cx="6562725" cy="2020780"/>
        </a:xfrm>
        <a:prstGeom prst="rect">
          <a:avLst/>
        </a:prstGeom>
      </xdr:spPr>
    </xdr:pic>
    <xdr:clientData/>
  </xdr:twoCellAnchor>
  <xdr:twoCellAnchor>
    <xdr:from>
      <xdr:col>4</xdr:col>
      <xdr:colOff>2647950</xdr:colOff>
      <xdr:row>397</xdr:row>
      <xdr:rowOff>95250</xdr:rowOff>
    </xdr:from>
    <xdr:to>
      <xdr:col>7</xdr:col>
      <xdr:colOff>400050</xdr:colOff>
      <xdr:row>414</xdr:row>
      <xdr:rowOff>38099</xdr:rowOff>
    </xdr:to>
    <xdr:sp macro="" textlink="">
      <xdr:nvSpPr>
        <xdr:cNvPr id="48" name="Rectangular Callout 47">
          <a:hlinkClick xmlns:r="http://schemas.openxmlformats.org/officeDocument/2006/relationships" r:id="rId4"/>
        </xdr:cNvPr>
        <xdr:cNvSpPr/>
      </xdr:nvSpPr>
      <xdr:spPr>
        <a:xfrm>
          <a:off x="8772525" y="75914250"/>
          <a:ext cx="3419475" cy="3181349"/>
        </a:xfrm>
        <a:prstGeom prst="wedgeRectCallout">
          <a:avLst>
            <a:gd name="adj1" fmla="val -112198"/>
            <a:gd name="adj2" fmla="val -8997"/>
          </a:avLst>
        </a:prstGeom>
        <a:solidFill>
          <a:schemeClr val="bg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The blue cell in the center of the table shows the budget's current estimated</a:t>
          </a:r>
          <a:r>
            <a:rPr lang="en-US" sz="1100" baseline="0">
              <a:solidFill>
                <a:sysClr val="windowText" lastClr="000000"/>
              </a:solidFill>
            </a:rPr>
            <a:t> net change in profits based on the yields specified in the input section of the partial budget. In this case, the user set the estimated yields to be 1,000 bushels/acre for traditional fresh market varieties and 850 bushels/acre for dual-purpose varieties.</a:t>
          </a:r>
          <a:endParaRPr lang="en-US" sz="1100" b="0" baseline="0">
            <a:solidFill>
              <a:sysClr val="windowText" lastClr="000000"/>
            </a:solidFill>
          </a:endParaRPr>
        </a:p>
        <a:p>
          <a:pPr algn="l"/>
          <a:endParaRPr lang="en-US" sz="1100" baseline="0">
            <a:solidFill>
              <a:sysClr val="windowText" lastClr="000000"/>
            </a:solidFill>
          </a:endParaRPr>
        </a:p>
        <a:p>
          <a:pPr algn="l"/>
          <a:r>
            <a:rPr lang="en-US" sz="1100">
              <a:solidFill>
                <a:sysClr val="windowText" lastClr="000000"/>
              </a:solidFill>
            </a:rPr>
            <a:t>Adjusting these initial levels </a:t>
          </a:r>
          <a:r>
            <a:rPr lang="en-US" sz="1100" baseline="0">
              <a:solidFill>
                <a:sysClr val="windowText" lastClr="000000"/>
              </a:solidFill>
            </a:rPr>
            <a:t>in the input section of the budget will automatically update the table. The table shows sensitivity for 30% above and below the initial yields.</a:t>
          </a:r>
        </a:p>
        <a:p>
          <a:pPr algn="l"/>
          <a:endParaRPr lang="en-US" sz="1100">
            <a:solidFill>
              <a:sysClr val="windowText" lastClr="000000"/>
            </a:solidFill>
          </a:endParaRPr>
        </a:p>
        <a:p>
          <a:pPr algn="l"/>
          <a:r>
            <a:rPr lang="en-US" sz="1100" b="1">
              <a:solidFill>
                <a:sysClr val="windowText" lastClr="000000"/>
              </a:solidFill>
            </a:rPr>
            <a:t>Note</a:t>
          </a:r>
          <a:r>
            <a:rPr lang="en-US" sz="1100">
              <a:solidFill>
                <a:sysClr val="windowText" lastClr="000000"/>
              </a:solidFill>
            </a:rPr>
            <a:t>: Since you can't sell dual</a:t>
          </a:r>
          <a:r>
            <a:rPr lang="en-US" sz="1100" baseline="0">
              <a:solidFill>
                <a:sysClr val="windowText" lastClr="000000"/>
              </a:solidFill>
            </a:rPr>
            <a:t>-</a:t>
          </a:r>
          <a:r>
            <a:rPr lang="en-US" sz="1100">
              <a:solidFill>
                <a:sysClr val="windowText" lastClr="000000"/>
              </a:solidFill>
            </a:rPr>
            <a:t>purpose apples to cideries that you don't have, this table will automatically adjust the bushels</a:t>
          </a:r>
          <a:r>
            <a:rPr lang="en-US" sz="1100" baseline="0">
              <a:solidFill>
                <a:sysClr val="windowText" lastClr="000000"/>
              </a:solidFill>
            </a:rPr>
            <a:t> of dual-purpose apples sold to cideries to equal the dual-purpose yield if the dual-purpose yield </a:t>
          </a:r>
          <a:r>
            <a:rPr lang="en-US" sz="1100">
              <a:solidFill>
                <a:sysClr val="windowText" lastClr="000000"/>
              </a:solidFill>
            </a:rPr>
            <a:t>is less than the current estimated</a:t>
          </a:r>
          <a:r>
            <a:rPr lang="en-US" sz="1100" baseline="0">
              <a:solidFill>
                <a:sysClr val="windowText" lastClr="000000"/>
              </a:solidFill>
            </a:rPr>
            <a:t> number of bushels sold to cideries in the input section.</a:t>
          </a:r>
          <a:endParaRPr lang="en-US" sz="1100">
            <a:solidFill>
              <a:sysClr val="windowText" lastClr="000000"/>
            </a:solidFill>
          </a:endParaRPr>
        </a:p>
      </xdr:txBody>
    </xdr:sp>
    <xdr:clientData/>
  </xdr:twoCellAnchor>
  <xdr:twoCellAnchor>
    <xdr:from>
      <xdr:col>0</xdr:col>
      <xdr:colOff>200025</xdr:colOff>
      <xdr:row>396</xdr:row>
      <xdr:rowOff>47624</xdr:rowOff>
    </xdr:from>
    <xdr:to>
      <xdr:col>0</xdr:col>
      <xdr:colOff>1990725</xdr:colOff>
      <xdr:row>412</xdr:row>
      <xdr:rowOff>88900</xdr:rowOff>
    </xdr:to>
    <xdr:sp macro="" textlink="">
      <xdr:nvSpPr>
        <xdr:cNvPr id="49" name="Rectangle 48">
          <a:hlinkClick xmlns:r="http://schemas.openxmlformats.org/officeDocument/2006/relationships" r:id="rId4"/>
        </xdr:cNvPr>
        <xdr:cNvSpPr/>
      </xdr:nvSpPr>
      <xdr:spPr>
        <a:xfrm>
          <a:off x="200025" y="70723124"/>
          <a:ext cx="1790700" cy="2886076"/>
        </a:xfrm>
        <a:prstGeom prst="rect">
          <a:avLst/>
        </a:prstGeom>
        <a:solidFill>
          <a:schemeClr val="bg2"/>
        </a:solidFill>
        <a:ln>
          <a:solidFill>
            <a:srgbClr val="385D8A"/>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solidFill>
                <a:sysClr val="windowText" lastClr="000000"/>
              </a:solidFill>
            </a:rPr>
            <a:t>For example:</a:t>
          </a:r>
        </a:p>
        <a:p>
          <a:pPr algn="l"/>
          <a:endParaRPr lang="en-US" sz="1100">
            <a:solidFill>
              <a:sysClr val="windowText" lastClr="000000"/>
            </a:solidFill>
          </a:endParaRPr>
        </a:p>
        <a:p>
          <a:pPr algn="l"/>
          <a:r>
            <a:rPr lang="en-US" sz="1100">
              <a:solidFill>
                <a:sysClr val="windowText" lastClr="000000"/>
              </a:solidFill>
            </a:rPr>
            <a:t>If</a:t>
          </a:r>
          <a:r>
            <a:rPr lang="en-US" sz="1100" baseline="0">
              <a:solidFill>
                <a:sysClr val="windowText" lastClr="000000"/>
              </a:solidFill>
            </a:rPr>
            <a:t> the traditional fresh market varieties have a median annual yield of 700 buushels/acre, and the dual-purpose varieties have a median annual yield of 680 bushels/acre, the farm's median annual profits would increase by $920 if he/she chooses to put in dual purpose varieties rather than traditional fresh market varieties.</a:t>
          </a:r>
        </a:p>
      </xdr:txBody>
    </xdr:sp>
    <xdr:clientData/>
  </xdr:twoCellAnchor>
  <xdr:twoCellAnchor>
    <xdr:from>
      <xdr:col>2</xdr:col>
      <xdr:colOff>228600</xdr:colOff>
      <xdr:row>401</xdr:row>
      <xdr:rowOff>114302</xdr:rowOff>
    </xdr:from>
    <xdr:to>
      <xdr:col>2</xdr:col>
      <xdr:colOff>228600</xdr:colOff>
      <xdr:row>403</xdr:row>
      <xdr:rowOff>142876</xdr:rowOff>
    </xdr:to>
    <xdr:cxnSp macro="">
      <xdr:nvCxnSpPr>
        <xdr:cNvPr id="50" name="Straight Arrow Connector 49"/>
        <xdr:cNvCxnSpPr/>
      </xdr:nvCxnSpPr>
      <xdr:spPr>
        <a:xfrm flipV="1">
          <a:off x="5133975" y="76695302"/>
          <a:ext cx="0" cy="409574"/>
        </a:xfrm>
        <a:prstGeom prst="straightConnector1">
          <a:avLst/>
        </a:prstGeom>
        <a:ln w="38100">
          <a:solidFill>
            <a:srgbClr val="385D8A"/>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2000250</xdr:colOff>
      <xdr:row>403</xdr:row>
      <xdr:rowOff>133351</xdr:rowOff>
    </xdr:from>
    <xdr:to>
      <xdr:col>2</xdr:col>
      <xdr:colOff>228600</xdr:colOff>
      <xdr:row>403</xdr:row>
      <xdr:rowOff>133352</xdr:rowOff>
    </xdr:to>
    <xdr:cxnSp macro="">
      <xdr:nvCxnSpPr>
        <xdr:cNvPr id="51" name="Straight Connector 50"/>
        <xdr:cNvCxnSpPr/>
      </xdr:nvCxnSpPr>
      <xdr:spPr>
        <a:xfrm>
          <a:off x="2000250" y="77095351"/>
          <a:ext cx="3133725" cy="1"/>
        </a:xfrm>
        <a:prstGeom prst="line">
          <a:avLst/>
        </a:prstGeom>
        <a:ln w="38100">
          <a:solidFill>
            <a:srgbClr val="385D8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449</xdr:row>
      <xdr:rowOff>28575</xdr:rowOff>
    </xdr:from>
    <xdr:to>
      <xdr:col>4</xdr:col>
      <xdr:colOff>4295775</xdr:colOff>
      <xdr:row>471</xdr:row>
      <xdr:rowOff>161925</xdr:rowOff>
    </xdr:to>
    <xdr:sp macro="" textlink="">
      <xdr:nvSpPr>
        <xdr:cNvPr id="54" name="TextBox 53">
          <a:hlinkClick xmlns:r="http://schemas.openxmlformats.org/officeDocument/2006/relationships" r:id="rId7"/>
        </xdr:cNvPr>
        <xdr:cNvSpPr txBox="1"/>
      </xdr:nvSpPr>
      <xdr:spPr>
        <a:xfrm>
          <a:off x="38100" y="85753575"/>
          <a:ext cx="10382250" cy="4324350"/>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Q: What do these breakevens mean?</a:t>
          </a:r>
        </a:p>
        <a:p>
          <a:pPr algn="l"/>
          <a:endParaRPr lang="en-US" sz="1100" b="1" baseline="0"/>
        </a:p>
        <a:p>
          <a:pPr marL="0" marR="0" indent="0" algn="l"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l"/>
          <a:r>
            <a:rPr lang="en-US" sz="1100" u="none" baseline="0">
              <a:solidFill>
                <a:srgbClr val="0000FF"/>
              </a:solidFill>
            </a:rPr>
            <a:t>                                   </a:t>
          </a:r>
          <a:r>
            <a:rPr lang="en-US" sz="1100" u="sng" baseline="0">
              <a:solidFill>
                <a:srgbClr val="0000FF"/>
              </a:solidFill>
            </a:rPr>
            <a:t>Click anywhere in this box to return to the budget.</a:t>
          </a:r>
          <a:endParaRPr lang="en-US" sz="1100" u="sng">
            <a:solidFill>
              <a:srgbClr val="0000FF"/>
            </a:solidFill>
          </a:endParaRPr>
        </a:p>
      </xdr:txBody>
    </xdr:sp>
    <xdr:clientData/>
  </xdr:twoCellAnchor>
  <xdr:twoCellAnchor>
    <xdr:from>
      <xdr:col>4</xdr:col>
      <xdr:colOff>28574</xdr:colOff>
      <xdr:row>449</xdr:row>
      <xdr:rowOff>165100</xdr:rowOff>
    </xdr:from>
    <xdr:to>
      <xdr:col>4</xdr:col>
      <xdr:colOff>3790950</xdr:colOff>
      <xdr:row>460</xdr:row>
      <xdr:rowOff>19049</xdr:rowOff>
    </xdr:to>
    <xdr:sp macro="" textlink="">
      <xdr:nvSpPr>
        <xdr:cNvPr id="62" name="Rectangular Callout 61">
          <a:hlinkClick xmlns:r="http://schemas.openxmlformats.org/officeDocument/2006/relationships" r:id="rId7"/>
        </xdr:cNvPr>
        <xdr:cNvSpPr/>
      </xdr:nvSpPr>
      <xdr:spPr>
        <a:xfrm>
          <a:off x="6988174" y="80264000"/>
          <a:ext cx="3762376" cy="1809749"/>
        </a:xfrm>
        <a:prstGeom prst="wedgeRectCallout">
          <a:avLst>
            <a:gd name="adj1" fmla="val -79105"/>
            <a:gd name="adj2" fmla="val 3302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100" b="0" i="0" baseline="0">
              <a:solidFill>
                <a:sysClr val="windowText" lastClr="000000"/>
              </a:solidFill>
              <a:effectLst/>
              <a:latin typeface="+mn-lt"/>
              <a:ea typeface="+mn-ea"/>
              <a:cs typeface="+mn-cs"/>
            </a:rPr>
            <a:t>Keeping all other variables constant, this breakeven is an estimate of the median annual dual-purpose yield that would result in no net change in annual per acre profits. At this dual purpose yield, the estimated profits producing dual-purpose varieties would be the same as those of traditional fresh market varieties.</a:t>
          </a:r>
        </a:p>
        <a:p>
          <a:endParaRPr lang="en-US">
            <a:solidFill>
              <a:sysClr val="windowText" lastClr="000000"/>
            </a:solidFill>
            <a:effectLst/>
          </a:endParaRPr>
        </a:p>
        <a:p>
          <a:r>
            <a:rPr lang="en-US" sz="1100" b="1" i="0" baseline="0">
              <a:solidFill>
                <a:sysClr val="windowText" lastClr="000000"/>
              </a:solidFill>
              <a:effectLst/>
              <a:latin typeface="+mn-lt"/>
              <a:ea typeface="+mn-ea"/>
              <a:cs typeface="+mn-cs"/>
            </a:rPr>
            <a:t>Note: </a:t>
          </a:r>
          <a:r>
            <a:rPr lang="en-US" sz="1100" b="0" i="0" baseline="0">
              <a:solidFill>
                <a:sysClr val="windowText" lastClr="000000"/>
              </a:solidFill>
              <a:effectLst/>
              <a:latin typeface="+mn-lt"/>
              <a:ea typeface="+mn-ea"/>
              <a:cs typeface="+mn-cs"/>
            </a:rPr>
            <a:t>The estimate is invalid if it is less than current estimated bushels of dual-purpose sold to cideries in the input section of the budget (because you can't sell more than you produce).</a:t>
          </a:r>
          <a:endParaRPr lang="en-US">
            <a:solidFill>
              <a:sysClr val="windowText" lastClr="000000"/>
            </a:solidFill>
            <a:effectLst/>
          </a:endParaRPr>
        </a:p>
        <a:p>
          <a:pPr algn="l"/>
          <a:endParaRPr lang="en-US" sz="1100">
            <a:solidFill>
              <a:sysClr val="windowText" lastClr="000000"/>
            </a:solidFill>
          </a:endParaRPr>
        </a:p>
      </xdr:txBody>
    </xdr:sp>
    <xdr:clientData/>
  </xdr:twoCellAnchor>
  <xdr:twoCellAnchor>
    <xdr:from>
      <xdr:col>4</xdr:col>
      <xdr:colOff>19049</xdr:colOff>
      <xdr:row>460</xdr:row>
      <xdr:rowOff>88900</xdr:rowOff>
    </xdr:from>
    <xdr:to>
      <xdr:col>4</xdr:col>
      <xdr:colOff>3781425</xdr:colOff>
      <xdr:row>471</xdr:row>
      <xdr:rowOff>76200</xdr:rowOff>
    </xdr:to>
    <xdr:sp macro="" textlink="">
      <xdr:nvSpPr>
        <xdr:cNvPr id="63" name="Rectangular Callout 62">
          <a:hlinkClick xmlns:r="http://schemas.openxmlformats.org/officeDocument/2006/relationships" r:id="rId7"/>
        </xdr:cNvPr>
        <xdr:cNvSpPr/>
      </xdr:nvSpPr>
      <xdr:spPr>
        <a:xfrm>
          <a:off x="6978649" y="82143600"/>
          <a:ext cx="3762376" cy="1943100"/>
        </a:xfrm>
        <a:prstGeom prst="wedgeRectCallout">
          <a:avLst>
            <a:gd name="adj1" fmla="val -78815"/>
            <a:gd name="adj2" fmla="val -5084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sz="1100" b="0" i="0" baseline="0">
              <a:solidFill>
                <a:sysClr val="windowText" lastClr="000000"/>
              </a:solidFill>
              <a:effectLst/>
              <a:latin typeface="+mn-lt"/>
              <a:ea typeface="+mn-ea"/>
              <a:cs typeface="+mn-cs"/>
            </a:rPr>
            <a:t>Keeping all other variables constant, this breakeven is an estimate of the bushels of dual-purpose apples you would need to sell to cideries at the cidery price to result in no net change in annual per acre profits. When selling this many dual-purpose bushels to cideries, the estimated profits producing dual-purpose varieties would be the same as those of traditional fresh market varieties.</a:t>
          </a:r>
        </a:p>
        <a:p>
          <a:endParaRPr lang="en-US">
            <a:solidFill>
              <a:sysClr val="windowText" lastClr="000000"/>
            </a:solidFill>
            <a:effectLst/>
          </a:endParaRPr>
        </a:p>
        <a:p>
          <a:r>
            <a:rPr lang="en-US" sz="1100" b="1" i="0" baseline="0">
              <a:solidFill>
                <a:sysClr val="windowText" lastClr="000000"/>
              </a:solidFill>
              <a:effectLst/>
              <a:latin typeface="+mn-lt"/>
              <a:ea typeface="+mn-ea"/>
              <a:cs typeface="+mn-cs"/>
            </a:rPr>
            <a:t>Note: </a:t>
          </a:r>
          <a:r>
            <a:rPr lang="en-US" sz="1100" b="0" i="0" baseline="0">
              <a:solidFill>
                <a:sysClr val="windowText" lastClr="000000"/>
              </a:solidFill>
              <a:effectLst/>
              <a:latin typeface="+mn-lt"/>
              <a:ea typeface="+mn-ea"/>
              <a:cs typeface="+mn-cs"/>
            </a:rPr>
            <a:t>The estimate is invalid if it is more than the current estimated dual-purpose yield in the input section of the budget (because you can't sell more than you produce).</a:t>
          </a:r>
          <a:endParaRPr lang="en-US">
            <a:solidFill>
              <a:sysClr val="windowText" lastClr="000000"/>
            </a:solidFill>
            <a:effectLst/>
          </a:endParaRPr>
        </a:p>
        <a:p>
          <a:pPr algn="l"/>
          <a:endParaRPr lang="en-US" sz="1100">
            <a:solidFill>
              <a:sysClr val="windowText" lastClr="000000"/>
            </a:solidFill>
          </a:endParaRPr>
        </a:p>
      </xdr:txBody>
    </xdr:sp>
    <xdr:clientData/>
  </xdr:twoCellAnchor>
  <xdr:twoCellAnchor>
    <xdr:from>
      <xdr:col>0</xdr:col>
      <xdr:colOff>276225</xdr:colOff>
      <xdr:row>38</xdr:row>
      <xdr:rowOff>171450</xdr:rowOff>
    </xdr:from>
    <xdr:to>
      <xdr:col>0</xdr:col>
      <xdr:colOff>3924300</xdr:colOff>
      <xdr:row>40</xdr:row>
      <xdr:rowOff>85725</xdr:rowOff>
    </xdr:to>
    <xdr:sp macro="" textlink="">
      <xdr:nvSpPr>
        <xdr:cNvPr id="4" name="Rectangle 3">
          <a:hlinkClick xmlns:r="http://schemas.openxmlformats.org/officeDocument/2006/relationships" r:id="rId4"/>
        </xdr:cNvPr>
        <xdr:cNvSpPr/>
      </xdr:nvSpPr>
      <xdr:spPr>
        <a:xfrm>
          <a:off x="276225" y="7591425"/>
          <a:ext cx="3648075" cy="295275"/>
        </a:xfrm>
        <a:prstGeom prst="rect">
          <a:avLst/>
        </a:prstGeom>
        <a:solidFill>
          <a:srgbClr val="DCE6F2"/>
        </a:solidFill>
        <a:ln w="3175">
          <a:solidFill>
            <a:sysClr val="windowText" lastClr="00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 for output sensitivity analysis</a:t>
          </a:r>
          <a:r>
            <a:rPr lang="en-US" sz="1100" baseline="0">
              <a:solidFill>
                <a:sysClr val="windowText" lastClr="000000"/>
              </a:solidFill>
            </a:rPr>
            <a:t> and breakevens</a:t>
          </a:r>
          <a:endParaRPr lang="en-US" sz="1100">
            <a:solidFill>
              <a:sysClr val="windowText" lastClr="000000"/>
            </a:solidFill>
          </a:endParaRPr>
        </a:p>
      </xdr:txBody>
    </xdr:sp>
    <xdr:clientData/>
  </xdr:twoCellAnchor>
  <xdr:twoCellAnchor>
    <xdr:from>
      <xdr:col>14</xdr:col>
      <xdr:colOff>495299</xdr:colOff>
      <xdr:row>42</xdr:row>
      <xdr:rowOff>19050</xdr:rowOff>
    </xdr:from>
    <xdr:to>
      <xdr:col>16</xdr:col>
      <xdr:colOff>485774</xdr:colOff>
      <xdr:row>44</xdr:row>
      <xdr:rowOff>85725</xdr:rowOff>
    </xdr:to>
    <xdr:sp macro="" textlink="">
      <xdr:nvSpPr>
        <xdr:cNvPr id="30" name="Rectangle 29">
          <a:hlinkClick xmlns:r="http://schemas.openxmlformats.org/officeDocument/2006/relationships" r:id="rId1"/>
        </xdr:cNvPr>
        <xdr:cNvSpPr/>
      </xdr:nvSpPr>
      <xdr:spPr>
        <a:xfrm>
          <a:off x="17383124" y="8210550"/>
          <a:ext cx="1285875" cy="447675"/>
        </a:xfrm>
        <a:prstGeom prst="rect">
          <a:avLst/>
        </a:prstGeom>
        <a:solidFill>
          <a:srgbClr val="DCE6F2"/>
        </a:solidFill>
        <a:ln w="3175">
          <a:solidFill>
            <a:sysClr val="windowText" lastClr="000000"/>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ysClr val="windowText" lastClr="000000"/>
              </a:solidFill>
            </a:rPr>
            <a:t>Click here to return to the start.</a:t>
          </a:r>
        </a:p>
      </xdr:txBody>
    </xdr:sp>
    <xdr:clientData/>
  </xdr:twoCellAnchor>
  <xdr:twoCellAnchor>
    <xdr:from>
      <xdr:col>0</xdr:col>
      <xdr:colOff>257175</xdr:colOff>
      <xdr:row>41</xdr:row>
      <xdr:rowOff>152400</xdr:rowOff>
    </xdr:from>
    <xdr:to>
      <xdr:col>3</xdr:col>
      <xdr:colOff>133350</xdr:colOff>
      <xdr:row>57</xdr:row>
      <xdr:rowOff>171450</xdr:rowOff>
    </xdr:to>
    <xdr:sp macro="" textlink="">
      <xdr:nvSpPr>
        <xdr:cNvPr id="2" name="Rectangle 1"/>
        <xdr:cNvSpPr/>
      </xdr:nvSpPr>
      <xdr:spPr>
        <a:xfrm>
          <a:off x="257175" y="8153400"/>
          <a:ext cx="5391150" cy="3067050"/>
        </a:xfrm>
        <a:prstGeom prst="rect">
          <a:avLst/>
        </a:prstGeom>
        <a:solidFill>
          <a:schemeClr val="bg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a:solidFill>
                <a:sysClr val="windowText" lastClr="000000"/>
              </a:solidFill>
            </a:rPr>
            <a:t>Other Potential Factors at Play</a:t>
          </a:r>
        </a:p>
        <a:p>
          <a:pPr algn="l"/>
          <a:endParaRPr lang="en-US" sz="1100" b="1">
            <a:solidFill>
              <a:sysClr val="windowText" lastClr="000000"/>
            </a:solidFill>
          </a:endParaRPr>
        </a:p>
        <a:p>
          <a:pPr algn="l"/>
          <a:r>
            <a:rPr lang="en-US" sz="1100" b="0">
              <a:solidFill>
                <a:sysClr val="windowText" lastClr="000000"/>
              </a:solidFill>
            </a:rPr>
            <a:t>This</a:t>
          </a:r>
          <a:r>
            <a:rPr lang="en-US" sz="1100" b="0" baseline="0">
              <a:solidFill>
                <a:sysClr val="windowText" lastClr="000000"/>
              </a:solidFill>
            </a:rPr>
            <a:t> section is intended to highlight a few of the many other factors that may influence the decision.</a:t>
          </a:r>
          <a:endParaRPr lang="en-US" sz="1100" b="0">
            <a:solidFill>
              <a:sysClr val="windowText" lastClr="000000"/>
            </a:solidFill>
          </a:endParaRPr>
        </a:p>
        <a:p>
          <a:pPr algn="l"/>
          <a:endParaRPr lang="en-US" sz="1100" b="1">
            <a:solidFill>
              <a:sysClr val="windowText" lastClr="000000"/>
            </a:solidFill>
          </a:endParaRPr>
        </a:p>
        <a:p>
          <a:pPr algn="l"/>
          <a:r>
            <a:rPr lang="en-US" sz="1100" b="0">
              <a:solidFill>
                <a:sysClr val="windowText" lastClr="000000"/>
              </a:solidFill>
            </a:rPr>
            <a:t>Other</a:t>
          </a:r>
          <a:r>
            <a:rPr lang="en-US" sz="1100" b="0" baseline="0">
              <a:solidFill>
                <a:sysClr val="windowText" lastClr="000000"/>
              </a:solidFill>
            </a:rPr>
            <a:t> factors might include:</a:t>
          </a:r>
        </a:p>
        <a:p>
          <a:pPr algn="l"/>
          <a:endParaRPr lang="en-US" sz="1100" b="0">
            <a:solidFill>
              <a:sysClr val="windowText" lastClr="000000"/>
            </a:solidFill>
          </a:endParaRPr>
        </a:p>
        <a:p>
          <a:pPr marL="171450" indent="-171450" algn="l">
            <a:buFont typeface="Arial" pitchFamily="34" charset="0"/>
            <a:buChar char="•"/>
          </a:pPr>
          <a:r>
            <a:rPr lang="en-US" sz="1100" b="0">
              <a:solidFill>
                <a:sysClr val="windowText" lastClr="000000"/>
              </a:solidFill>
            </a:rPr>
            <a:t>The certainty</a:t>
          </a:r>
          <a:r>
            <a:rPr lang="en-US" sz="1100" b="0" baseline="0">
              <a:solidFill>
                <a:sysClr val="windowText" lastClr="000000"/>
              </a:solidFill>
            </a:rPr>
            <a:t> (or uncertainty) of the</a:t>
          </a:r>
          <a:r>
            <a:rPr lang="en-US" sz="1100" b="0">
              <a:solidFill>
                <a:sysClr val="windowText" lastClr="000000"/>
              </a:solidFill>
            </a:rPr>
            <a:t> estimates you've</a:t>
          </a:r>
          <a:r>
            <a:rPr lang="en-US" sz="1100" b="0" baseline="0">
              <a:solidFill>
                <a:sysClr val="windowText" lastClr="000000"/>
              </a:solidFill>
            </a:rPr>
            <a:t> provided.</a:t>
          </a:r>
          <a:endParaRPr lang="en-US" sz="1100" b="0">
            <a:solidFill>
              <a:sysClr val="windowText" lastClr="000000"/>
            </a:solidFill>
          </a:endParaRPr>
        </a:p>
        <a:p>
          <a:pPr marL="171450" indent="-171450" algn="l">
            <a:buFont typeface="Arial" pitchFamily="34" charset="0"/>
            <a:buChar char="•"/>
          </a:pPr>
          <a:r>
            <a:rPr lang="en-US" sz="1100" b="0">
              <a:solidFill>
                <a:sysClr val="windowText" lastClr="000000"/>
              </a:solidFill>
            </a:rPr>
            <a:t>The</a:t>
          </a:r>
          <a:r>
            <a:rPr lang="en-US" sz="1100" b="0" baseline="0">
              <a:solidFill>
                <a:sysClr val="windowText" lastClr="000000"/>
              </a:solidFill>
            </a:rPr>
            <a:t> terms of the contract with the cidery(ies):</a:t>
          </a:r>
        </a:p>
        <a:p>
          <a:pPr marL="628650" lvl="1" indent="-171450" algn="l">
            <a:buFont typeface="Arial" pitchFamily="34" charset="0"/>
            <a:buChar char="•"/>
          </a:pPr>
          <a:r>
            <a:rPr lang="en-US" sz="1100" b="0" baseline="0">
              <a:solidFill>
                <a:sysClr val="windowText" lastClr="000000"/>
              </a:solidFill>
            </a:rPr>
            <a:t>Is it long term?</a:t>
          </a:r>
        </a:p>
        <a:p>
          <a:pPr marL="628650" lvl="1" indent="-171450" algn="l">
            <a:buFont typeface="Arial" pitchFamily="34" charset="0"/>
            <a:buChar char="•"/>
          </a:pPr>
          <a:r>
            <a:rPr lang="en-US" sz="1100" b="0" baseline="0">
              <a:solidFill>
                <a:sysClr val="windowText" lastClr="000000"/>
              </a:solidFill>
            </a:rPr>
            <a:t>How is pricing determined?</a:t>
          </a:r>
        </a:p>
        <a:p>
          <a:pPr marL="171450" lvl="0" indent="-171450" algn="l">
            <a:buFont typeface="Arial" pitchFamily="34" charset="0"/>
            <a:buChar char="•"/>
          </a:pPr>
          <a:r>
            <a:rPr lang="en-US" sz="1100" b="0" baseline="0">
              <a:solidFill>
                <a:sysClr val="windowText" lastClr="000000"/>
              </a:solidFill>
            </a:rPr>
            <a:t>The strength of the overall market for apples used in cider making.</a:t>
          </a:r>
        </a:p>
        <a:p>
          <a:pPr marL="171450" lvl="0" indent="-171450" algn="l">
            <a:buFont typeface="Arial" pitchFamily="34" charset="0"/>
            <a:buChar char="•"/>
          </a:pPr>
          <a:r>
            <a:rPr lang="en-US" sz="1100" b="0" baseline="0">
              <a:solidFill>
                <a:sysClr val="windowText" lastClr="000000"/>
              </a:solidFill>
            </a:rPr>
            <a:t>Your comfort level growing the dual-purpose cultivars being considered.</a:t>
          </a:r>
          <a:endParaRPr lang="en-US" sz="1100" b="0">
            <a:solidFill>
              <a:sysClr val="windowText" lastClr="000000"/>
            </a:solidFill>
          </a:endParaRPr>
        </a:p>
        <a:p>
          <a:pPr marL="171450" indent="-171450" algn="l">
            <a:buFont typeface="Arial" pitchFamily="34" charset="0"/>
            <a:buChar char="•"/>
          </a:pPr>
          <a:r>
            <a:rPr lang="en-US" sz="1100" b="0">
              <a:solidFill>
                <a:sysClr val="windowText" lastClr="000000"/>
              </a:solidFill>
            </a:rPr>
            <a:t>Any differences in the number of years</a:t>
          </a:r>
          <a:r>
            <a:rPr lang="en-US" sz="1100" b="0" baseline="0">
              <a:solidFill>
                <a:sysClr val="windowText" lastClr="000000"/>
              </a:solidFill>
            </a:rPr>
            <a:t> until first fruit.</a:t>
          </a:r>
        </a:p>
        <a:p>
          <a:pPr marL="171450" indent="-171450" algn="l">
            <a:buFont typeface="Arial" pitchFamily="34" charset="0"/>
            <a:buChar char="•"/>
          </a:pPr>
          <a:r>
            <a:rPr lang="en-US" sz="1100" b="0" baseline="0">
              <a:solidFill>
                <a:sysClr val="windowText" lastClr="000000"/>
              </a:solidFill>
            </a:rPr>
            <a:t>Potential for yield variations (e.g., are any of these varieties biennial bearers?).</a:t>
          </a:r>
        </a:p>
        <a:p>
          <a:pPr marL="171450" marR="0" lvl="0" indent="-171450" algn="l" defTabSz="914400" eaLnBrk="1" fontAlgn="auto" latinLnBrk="0" hangingPunct="1">
            <a:lnSpc>
              <a:spcPct val="100000"/>
            </a:lnSpc>
            <a:spcBef>
              <a:spcPts val="0"/>
            </a:spcBef>
            <a:spcAft>
              <a:spcPts val="0"/>
            </a:spcAft>
            <a:buClrTx/>
            <a:buSzTx/>
            <a:buFont typeface="Arial" pitchFamily="34" charset="0"/>
            <a:buChar char="•"/>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Your personal risk tolerance (e.g., are the expected gains worth the added risk?).</a:t>
          </a:r>
        </a:p>
        <a:p>
          <a:pPr marL="171450" marR="0" lvl="0" indent="-171450" algn="l" defTabSz="914400" eaLnBrk="1" fontAlgn="auto" latinLnBrk="0" hangingPunct="1">
            <a:lnSpc>
              <a:spcPct val="100000"/>
            </a:lnSpc>
            <a:spcBef>
              <a:spcPts val="0"/>
            </a:spcBef>
            <a:spcAft>
              <a:spcPts val="0"/>
            </a:spcAft>
            <a:buClrTx/>
            <a:buSzTx/>
            <a:buFont typeface="Arial" pitchFamily="34" charset="0"/>
            <a:buChar char="•"/>
            <a:tabLst/>
            <a:defRPr/>
          </a:pPr>
          <a:r>
            <a:rPr kumimoji="0" lang="en-US" sz="1100" b="0" i="0" u="none" strike="noStrike" kern="0" cap="none" spc="0" normalizeH="0" baseline="0" noProof="0">
              <a:ln>
                <a:noFill/>
              </a:ln>
              <a:solidFill>
                <a:sysClr val="windowText" lastClr="000000"/>
              </a:solidFill>
              <a:effectLst/>
              <a:uLnTx/>
              <a:uFillTx/>
              <a:latin typeface="+mn-lt"/>
              <a:ea typeface="+mn-ea"/>
              <a:cs typeface="+mn-cs"/>
            </a:rPr>
            <a:t>Etc.</a:t>
          </a:r>
        </a:p>
      </xdr:txBody>
    </xdr:sp>
    <xdr:clientData/>
  </xdr:twoCellAnchor>
  <xdr:twoCellAnchor>
    <xdr:from>
      <xdr:col>0</xdr:col>
      <xdr:colOff>2552701</xdr:colOff>
      <xdr:row>502</xdr:row>
      <xdr:rowOff>38100</xdr:rowOff>
    </xdr:from>
    <xdr:to>
      <xdr:col>4</xdr:col>
      <xdr:colOff>1819275</xdr:colOff>
      <xdr:row>524</xdr:row>
      <xdr:rowOff>180976</xdr:rowOff>
    </xdr:to>
    <xdr:grpSp>
      <xdr:nvGrpSpPr>
        <xdr:cNvPr id="16" name="Group 15"/>
        <xdr:cNvGrpSpPr/>
      </xdr:nvGrpSpPr>
      <xdr:grpSpPr>
        <a:xfrm>
          <a:off x="2552701" y="95859600"/>
          <a:ext cx="5353049" cy="4333876"/>
          <a:chOff x="28576" y="95840550"/>
          <a:chExt cx="5391149" cy="4333876"/>
        </a:xfrm>
      </xdr:grpSpPr>
      <xdr:sp macro="" textlink="">
        <xdr:nvSpPr>
          <xdr:cNvPr id="31" name="TextBox 30">
            <a:hlinkClick xmlns:r="http://schemas.openxmlformats.org/officeDocument/2006/relationships" r:id="rId1"/>
          </xdr:cNvPr>
          <xdr:cNvSpPr txBox="1"/>
        </xdr:nvSpPr>
        <xdr:spPr>
          <a:xfrm>
            <a:off x="28576" y="95840550"/>
            <a:ext cx="5391149" cy="4333876"/>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100" b="1" baseline="0"/>
              <a:t>Q: What goes into each of these categories in the output section?</a:t>
            </a:r>
          </a:p>
          <a:p>
            <a:pPr algn="l"/>
            <a:endParaRPr lang="en-US" sz="1100" b="1" baseline="0"/>
          </a:p>
          <a:p>
            <a:pPr marL="0" marR="0" indent="0" algn="l"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1100" b="0" i="0"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100" b="0" i="0" baseline="0">
                <a:solidFill>
                  <a:schemeClr val="dk1"/>
                </a:solidFill>
                <a:effectLst/>
                <a:latin typeface="+mn-lt"/>
                <a:ea typeface="+mn-ea"/>
                <a:cs typeface="+mn-cs"/>
              </a:rPr>
              <a:t>	</a:t>
            </a:r>
            <a:endParaRPr lang="en-US" sz="1100" b="0" i="0" u="none" strike="noStrike" baseline="0">
              <a:solidFill>
                <a:schemeClr val="dk1"/>
              </a:solidFill>
              <a:effectLst/>
              <a:latin typeface="+mn-lt"/>
              <a:ea typeface="+mn-ea"/>
              <a:cs typeface="+mn-cs"/>
            </a:endParaRPr>
          </a:p>
          <a:p>
            <a:pPr marL="0" indent="0">
              <a:buFontTx/>
              <a:buNone/>
            </a:pPr>
            <a:endParaRPr lang="en-US" sz="1100" b="0" i="0" u="none" strike="noStrike" baseline="0">
              <a:solidFill>
                <a:schemeClr val="dk1"/>
              </a:solidFill>
              <a:effectLst/>
              <a:latin typeface="+mn-lt"/>
              <a:ea typeface="+mn-ea"/>
              <a:cs typeface="+mn-cs"/>
            </a:endParaRPr>
          </a:p>
          <a:p>
            <a:pPr marL="0" indent="0">
              <a:buFontTx/>
              <a:buNone/>
            </a:pP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endParaRPr lang="en-US" sz="1100" u="sng" baseline="0">
              <a:solidFill>
                <a:srgbClr val="0000FF"/>
              </a:solidFill>
            </a:endParaRPr>
          </a:p>
          <a:p>
            <a:pPr algn="ctr"/>
            <a:r>
              <a:rPr lang="en-US" sz="1100" u="sng" baseline="0">
                <a:solidFill>
                  <a:srgbClr val="0000FF"/>
                </a:solidFill>
              </a:rPr>
              <a:t>Click anywhere in this box to return to the budget.</a:t>
            </a:r>
            <a:endParaRPr lang="en-US" sz="1100" u="sng">
              <a:solidFill>
                <a:srgbClr val="0000FF"/>
              </a:solidFill>
            </a:endParaRPr>
          </a:p>
        </xdr:txBody>
      </xdr:sp>
      <xdr:sp macro="" textlink="">
        <xdr:nvSpPr>
          <xdr:cNvPr id="10" name="Rectangle 9">
            <a:hlinkClick xmlns:r="http://schemas.openxmlformats.org/officeDocument/2006/relationships" r:id="rId1"/>
          </xdr:cNvPr>
          <xdr:cNvSpPr/>
        </xdr:nvSpPr>
        <xdr:spPr>
          <a:xfrm>
            <a:off x="257174" y="96288225"/>
            <a:ext cx="2257425" cy="133350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i="0" baseline="0">
                <a:solidFill>
                  <a:sysClr val="windowText" lastClr="000000"/>
                </a:solidFill>
                <a:effectLst/>
                <a:latin typeface="+mn-lt"/>
                <a:ea typeface="+mn-ea"/>
                <a:cs typeface="+mn-cs"/>
              </a:rPr>
              <a:t>Added Revenues</a:t>
            </a:r>
          </a:p>
          <a:p>
            <a:pPr algn="ctr"/>
            <a:endParaRPr lang="en-US" b="1">
              <a:solidFill>
                <a:sysClr val="windowText" lastClr="000000"/>
              </a:solidFill>
              <a:effectLst/>
            </a:endParaRPr>
          </a:p>
          <a:p>
            <a:r>
              <a:rPr lang="en-US" sz="1100" b="0" i="0" baseline="0">
                <a:solidFill>
                  <a:sysClr val="windowText" lastClr="000000"/>
                </a:solidFill>
                <a:effectLst/>
                <a:latin typeface="+mn-lt"/>
                <a:ea typeface="+mn-ea"/>
                <a:cs typeface="+mn-cs"/>
              </a:rPr>
              <a:t>The revenues you can expect to receive if you decide to produce dual-purpose apples.</a:t>
            </a:r>
            <a:endParaRPr lang="en-US">
              <a:solidFill>
                <a:sysClr val="windowText" lastClr="000000"/>
              </a:solidFill>
              <a:effectLst/>
            </a:endParaRPr>
          </a:p>
          <a:p>
            <a:pPr algn="l"/>
            <a:endParaRPr lang="en-US" sz="1100">
              <a:solidFill>
                <a:sysClr val="windowText" lastClr="000000"/>
              </a:solidFill>
            </a:endParaRPr>
          </a:p>
        </xdr:txBody>
      </xdr:sp>
      <xdr:sp macro="" textlink="">
        <xdr:nvSpPr>
          <xdr:cNvPr id="34" name="Rectangle 33">
            <a:hlinkClick xmlns:r="http://schemas.openxmlformats.org/officeDocument/2006/relationships" r:id="rId1"/>
          </xdr:cNvPr>
          <xdr:cNvSpPr/>
        </xdr:nvSpPr>
        <xdr:spPr>
          <a:xfrm>
            <a:off x="2886076" y="96259651"/>
            <a:ext cx="2266950" cy="135255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i="0" baseline="0">
                <a:solidFill>
                  <a:sysClr val="windowText" lastClr="000000"/>
                </a:solidFill>
                <a:effectLst/>
                <a:latin typeface="+mn-lt"/>
                <a:ea typeface="+mn-ea"/>
                <a:cs typeface="+mn-cs"/>
              </a:rPr>
              <a:t>Reduced Revenues</a:t>
            </a:r>
          </a:p>
          <a:p>
            <a:pPr algn="ctr"/>
            <a:endParaRPr lang="en-US" b="1">
              <a:solidFill>
                <a:sysClr val="windowText" lastClr="000000"/>
              </a:solidFill>
              <a:effectLst/>
            </a:endParaRPr>
          </a:p>
          <a:p>
            <a:r>
              <a:rPr lang="en-US" sz="1100" b="0" i="0" baseline="0">
                <a:solidFill>
                  <a:sysClr val="windowText" lastClr="000000"/>
                </a:solidFill>
                <a:effectLst/>
                <a:latin typeface="+mn-lt"/>
                <a:ea typeface="+mn-ea"/>
                <a:cs typeface="+mn-cs"/>
              </a:rPr>
              <a:t>The revenues you lose by producing dual-purpose apples. In other words, the revenues you could have expected to receive from producing traditional fresh market apples.</a:t>
            </a:r>
            <a:endParaRPr lang="en-US">
              <a:solidFill>
                <a:sysClr val="windowText" lastClr="000000"/>
              </a:solidFill>
              <a:effectLst/>
            </a:endParaRPr>
          </a:p>
          <a:p>
            <a:pPr algn="l"/>
            <a:endParaRPr lang="en-US" sz="1100">
              <a:solidFill>
                <a:sysClr val="windowText" lastClr="000000"/>
              </a:solidFill>
            </a:endParaRPr>
          </a:p>
        </xdr:txBody>
      </xdr:sp>
      <xdr:sp macro="" textlink="">
        <xdr:nvSpPr>
          <xdr:cNvPr id="35" name="Rectangle 34">
            <a:hlinkClick xmlns:r="http://schemas.openxmlformats.org/officeDocument/2006/relationships" r:id="rId1"/>
          </xdr:cNvPr>
          <xdr:cNvSpPr/>
        </xdr:nvSpPr>
        <xdr:spPr>
          <a:xfrm>
            <a:off x="238124" y="97888424"/>
            <a:ext cx="2257425" cy="1838326"/>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i="0" baseline="0">
                <a:solidFill>
                  <a:sysClr val="windowText" lastClr="000000"/>
                </a:solidFill>
                <a:effectLst/>
                <a:latin typeface="+mn-lt"/>
                <a:ea typeface="+mn-ea"/>
                <a:cs typeface="+mn-cs"/>
              </a:rPr>
              <a:t>Added Expenses</a:t>
            </a:r>
          </a:p>
          <a:p>
            <a:pPr algn="ctr"/>
            <a:endParaRPr lang="en-US" b="1">
              <a:solidFill>
                <a:sysClr val="windowText" lastClr="000000"/>
              </a:solidFill>
              <a:effectLst/>
            </a:endParaRPr>
          </a:p>
          <a:p>
            <a:r>
              <a:rPr lang="en-US" sz="1100" b="0" i="0" baseline="0">
                <a:solidFill>
                  <a:sysClr val="windowText" lastClr="000000"/>
                </a:solidFill>
                <a:effectLst/>
                <a:latin typeface="+mn-lt"/>
                <a:ea typeface="+mn-ea"/>
                <a:cs typeface="+mn-cs"/>
              </a:rPr>
              <a:t>Any increases in expenses you expect to incur if you decide to produce dual-purpose apples. For example, if a dual-purpose variety has less disease resistance than traditional fresh market varieties, you might have to apply more spray materials.</a:t>
            </a:r>
            <a:endParaRPr lang="en-US">
              <a:solidFill>
                <a:sysClr val="windowText" lastClr="000000"/>
              </a:solidFill>
              <a:effectLst/>
            </a:endParaRPr>
          </a:p>
          <a:p>
            <a:pPr algn="l"/>
            <a:endParaRPr lang="en-US" sz="1100">
              <a:solidFill>
                <a:sysClr val="windowText" lastClr="000000"/>
              </a:solidFill>
            </a:endParaRPr>
          </a:p>
        </xdr:txBody>
      </xdr:sp>
      <xdr:sp macro="" textlink="">
        <xdr:nvSpPr>
          <xdr:cNvPr id="36" name="Rectangle 35">
            <a:hlinkClick xmlns:r="http://schemas.openxmlformats.org/officeDocument/2006/relationships" r:id="rId1"/>
          </xdr:cNvPr>
          <xdr:cNvSpPr/>
        </xdr:nvSpPr>
        <xdr:spPr>
          <a:xfrm>
            <a:off x="2895599" y="97878899"/>
            <a:ext cx="2257425" cy="1828801"/>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100" b="1" i="0" baseline="0">
                <a:solidFill>
                  <a:sysClr val="windowText" lastClr="000000"/>
                </a:solidFill>
                <a:effectLst/>
                <a:latin typeface="+mn-lt"/>
                <a:ea typeface="+mn-ea"/>
                <a:cs typeface="+mn-cs"/>
              </a:rPr>
              <a:t>Reduced Expenses</a:t>
            </a:r>
          </a:p>
          <a:p>
            <a:pPr algn="ctr"/>
            <a:endParaRPr lang="en-US" b="1">
              <a:solidFill>
                <a:sysClr val="windowText" lastClr="000000"/>
              </a:solidFill>
              <a:effectLst/>
            </a:endParaRPr>
          </a:p>
          <a:p>
            <a:r>
              <a:rPr lang="en-US" sz="1100" b="0" i="0" baseline="0">
                <a:solidFill>
                  <a:sysClr val="windowText" lastClr="000000"/>
                </a:solidFill>
                <a:effectLst/>
                <a:latin typeface="+mn-lt"/>
                <a:ea typeface="+mn-ea"/>
                <a:cs typeface="+mn-cs"/>
              </a:rPr>
              <a:t>Any reductions in expenses you expect to have if you decide to produce dual-purpose apples. For example, if a dual purpose variety has more disease resistance than traditional fresh market varieties, you might be able to apply less spray materials. </a:t>
            </a:r>
          </a:p>
        </xdr:txBody>
      </xdr:sp>
    </xdr:grpSp>
    <xdr:clientData/>
  </xdr:twoCellAnchor>
  <xdr:twoCellAnchor>
    <xdr:from>
      <xdr:col>0</xdr:col>
      <xdr:colOff>675810</xdr:colOff>
      <xdr:row>455</xdr:row>
      <xdr:rowOff>27324</xdr:rowOff>
    </xdr:from>
    <xdr:to>
      <xdr:col>2</xdr:col>
      <xdr:colOff>279230</xdr:colOff>
      <xdr:row>459</xdr:row>
      <xdr:rowOff>70466</xdr:rowOff>
    </xdr:to>
    <xdr:pic>
      <xdr:nvPicPr>
        <xdr:cNvPr id="60" name="Picture 59">
          <a:hlinkClick xmlns:r="http://schemas.openxmlformats.org/officeDocument/2006/relationships" r:id="rId7"/>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75810" y="83461244"/>
          <a:ext cx="5221900" cy="7746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N109"/>
  <sheetViews>
    <sheetView tabSelected="1" zoomScaleNormal="100" zoomScalePageLayoutView="125" workbookViewId="0"/>
  </sheetViews>
  <sheetFormatPr defaultColWidth="8.85546875" defaultRowHeight="15" x14ac:dyDescent="0.25"/>
  <sheetData>
    <row r="8" spans="1:13" x14ac:dyDescent="0.25">
      <c r="M8" s="47"/>
    </row>
    <row r="9" spans="1:13" x14ac:dyDescent="0.25">
      <c r="M9" s="47"/>
    </row>
    <row r="10" spans="1:13" x14ac:dyDescent="0.25">
      <c r="M10" s="47"/>
    </row>
    <row r="11" spans="1:13" x14ac:dyDescent="0.25">
      <c r="M11" s="47"/>
    </row>
    <row r="12" spans="1:13" s="53" customFormat="1" x14ac:dyDescent="0.25">
      <c r="A12" s="92" t="s">
        <v>62</v>
      </c>
      <c r="B12" s="92"/>
      <c r="C12" s="92"/>
      <c r="D12" s="92"/>
      <c r="E12" s="92"/>
      <c r="F12" s="92"/>
      <c r="G12" s="92"/>
      <c r="H12" s="92"/>
      <c r="I12" s="92"/>
      <c r="J12" s="92"/>
      <c r="K12" s="92"/>
      <c r="M12" s="47"/>
    </row>
    <row r="13" spans="1:13" x14ac:dyDescent="0.25">
      <c r="A13" s="94" t="s">
        <v>63</v>
      </c>
      <c r="B13" s="95"/>
      <c r="C13" s="95"/>
      <c r="D13" s="95"/>
      <c r="E13" s="95"/>
      <c r="F13" s="95"/>
      <c r="G13" s="95"/>
      <c r="H13" s="95"/>
      <c r="I13" s="95"/>
      <c r="J13" s="95"/>
      <c r="K13" s="68">
        <v>0</v>
      </c>
      <c r="M13" s="47"/>
    </row>
    <row r="14" spans="1:13" x14ac:dyDescent="0.25">
      <c r="A14" s="93" t="s">
        <v>24</v>
      </c>
      <c r="B14" s="93"/>
      <c r="C14" s="93"/>
      <c r="D14" s="93"/>
      <c r="E14" s="93"/>
      <c r="F14" s="93"/>
      <c r="G14" s="93"/>
      <c r="H14" s="93"/>
      <c r="I14" s="93"/>
      <c r="J14" s="93"/>
      <c r="K14" s="93"/>
    </row>
    <row r="15" spans="1:13" x14ac:dyDescent="0.25">
      <c r="A15" s="83" t="s">
        <v>30</v>
      </c>
      <c r="B15" s="83"/>
      <c r="C15" s="83"/>
      <c r="D15" s="83"/>
      <c r="E15" s="83"/>
      <c r="F15" s="83"/>
      <c r="G15" s="83"/>
      <c r="H15" s="83"/>
      <c r="I15" s="83"/>
      <c r="J15" s="83"/>
      <c r="K15" s="83"/>
    </row>
    <row r="16" spans="1:13" x14ac:dyDescent="0.25">
      <c r="A16" s="49"/>
      <c r="B16" s="49"/>
      <c r="C16" s="49"/>
      <c r="D16" s="49"/>
      <c r="E16" s="49"/>
      <c r="F16" s="49"/>
      <c r="G16" s="49"/>
      <c r="H16" s="49"/>
      <c r="I16" s="49"/>
      <c r="J16" s="49"/>
    </row>
    <row r="17" spans="1:14" x14ac:dyDescent="0.25">
      <c r="B17" s="50"/>
    </row>
    <row r="18" spans="1:14" x14ac:dyDescent="0.25">
      <c r="A18" s="84" t="s">
        <v>25</v>
      </c>
      <c r="B18" s="84"/>
      <c r="C18" s="84"/>
      <c r="D18" s="84"/>
      <c r="E18" s="84"/>
      <c r="F18" s="84"/>
      <c r="G18" s="84"/>
      <c r="H18" s="84"/>
      <c r="I18" s="84"/>
      <c r="J18" s="84"/>
      <c r="K18" s="84"/>
    </row>
    <row r="19" spans="1:14" x14ac:dyDescent="0.25">
      <c r="A19" s="45" t="s">
        <v>31</v>
      </c>
      <c r="B19" s="85" t="s">
        <v>36</v>
      </c>
      <c r="C19" s="85"/>
      <c r="D19" s="85"/>
      <c r="E19" s="85"/>
      <c r="F19" s="85"/>
      <c r="G19" s="85"/>
      <c r="H19" s="85"/>
      <c r="I19" s="85"/>
      <c r="J19" s="85"/>
      <c r="K19" s="85"/>
      <c r="L19" s="85"/>
      <c r="M19" s="85"/>
    </row>
    <row r="20" spans="1:14" x14ac:dyDescent="0.25">
      <c r="A20" s="45" t="s">
        <v>32</v>
      </c>
      <c r="B20" s="85" t="s">
        <v>37</v>
      </c>
      <c r="C20" s="85"/>
      <c r="D20" s="85"/>
      <c r="E20" s="85"/>
      <c r="F20" s="85"/>
      <c r="G20" s="85"/>
      <c r="H20" s="85"/>
      <c r="I20" s="85"/>
      <c r="J20" s="85"/>
      <c r="K20" s="85"/>
      <c r="L20" s="85"/>
      <c r="M20" s="85"/>
      <c r="N20" s="45"/>
    </row>
    <row r="21" spans="1:14" x14ac:dyDescent="0.25">
      <c r="A21" s="45" t="s">
        <v>33</v>
      </c>
      <c r="B21" s="85" t="s">
        <v>38</v>
      </c>
      <c r="C21" s="85"/>
      <c r="D21" s="85"/>
      <c r="E21" s="85"/>
      <c r="F21" s="85"/>
      <c r="G21" s="85"/>
      <c r="H21" s="85"/>
      <c r="I21" s="85"/>
      <c r="J21" s="85"/>
      <c r="K21" s="85"/>
      <c r="L21" s="85"/>
      <c r="M21" s="85"/>
    </row>
    <row r="22" spans="1:14" x14ac:dyDescent="0.25">
      <c r="A22" s="45" t="s">
        <v>34</v>
      </c>
      <c r="B22" s="85" t="s">
        <v>39</v>
      </c>
      <c r="C22" s="85"/>
      <c r="D22" s="85"/>
      <c r="E22" s="85"/>
      <c r="F22" s="85"/>
      <c r="G22" s="85"/>
      <c r="H22" s="85"/>
      <c r="I22" s="85"/>
      <c r="J22" s="85"/>
      <c r="K22" s="85"/>
      <c r="L22" s="85"/>
      <c r="M22" s="85"/>
    </row>
    <row r="23" spans="1:14" x14ac:dyDescent="0.25">
      <c r="A23" s="45" t="s">
        <v>35</v>
      </c>
      <c r="B23" s="48" t="s">
        <v>40</v>
      </c>
    </row>
    <row r="24" spans="1:14" x14ac:dyDescent="0.25">
      <c r="A24" s="52"/>
      <c r="B24" s="51"/>
    </row>
    <row r="27" spans="1:14" ht="15.75" thickBot="1" x14ac:dyDescent="0.3"/>
    <row r="28" spans="1:14" x14ac:dyDescent="0.25">
      <c r="B28" s="86" t="s">
        <v>64</v>
      </c>
      <c r="C28" s="87"/>
      <c r="D28" s="87"/>
      <c r="E28" s="87"/>
      <c r="F28" s="87"/>
      <c r="G28" s="87"/>
      <c r="H28" s="87"/>
      <c r="I28" s="87"/>
      <c r="J28" s="88"/>
      <c r="K28" s="63"/>
      <c r="L28" s="63"/>
    </row>
    <row r="29" spans="1:14" x14ac:dyDescent="0.25">
      <c r="B29" s="89" t="s">
        <v>65</v>
      </c>
      <c r="C29" s="90"/>
      <c r="D29" s="90"/>
      <c r="E29" s="90"/>
      <c r="F29" s="90"/>
      <c r="G29" s="90"/>
      <c r="H29" s="90"/>
      <c r="I29" s="90"/>
      <c r="J29" s="91"/>
      <c r="K29" s="64"/>
      <c r="L29" s="64"/>
    </row>
    <row r="30" spans="1:14" x14ac:dyDescent="0.25">
      <c r="B30" s="89" t="s">
        <v>66</v>
      </c>
      <c r="C30" s="90"/>
      <c r="D30" s="90"/>
      <c r="E30" s="90"/>
      <c r="F30" s="90"/>
      <c r="G30" s="90"/>
      <c r="H30" s="90"/>
      <c r="I30" s="90"/>
      <c r="J30" s="91"/>
      <c r="K30" s="64"/>
      <c r="L30" s="64"/>
    </row>
    <row r="31" spans="1:14" x14ac:dyDescent="0.25">
      <c r="B31" s="89" t="s">
        <v>68</v>
      </c>
      <c r="C31" s="90"/>
      <c r="D31" s="90"/>
      <c r="E31" s="90"/>
      <c r="F31" s="90"/>
      <c r="G31" s="90"/>
      <c r="H31" s="90"/>
      <c r="I31" s="90"/>
      <c r="J31" s="91"/>
      <c r="K31" s="64"/>
      <c r="L31" s="64"/>
    </row>
    <row r="32" spans="1:14" x14ac:dyDescent="0.25">
      <c r="B32" s="66"/>
      <c r="C32" s="8"/>
      <c r="D32" s="8"/>
      <c r="E32" s="8"/>
      <c r="F32" s="8"/>
      <c r="G32" s="8"/>
      <c r="H32" s="8"/>
      <c r="I32" s="8"/>
      <c r="J32" s="67"/>
      <c r="K32" s="8"/>
      <c r="L32" s="8"/>
    </row>
    <row r="33" spans="2:12" x14ac:dyDescent="0.25">
      <c r="B33" s="89" t="s">
        <v>60</v>
      </c>
      <c r="C33" s="90"/>
      <c r="D33" s="90"/>
      <c r="E33" s="90"/>
      <c r="F33" s="90"/>
      <c r="G33" s="90"/>
      <c r="H33" s="90"/>
      <c r="I33" s="90"/>
      <c r="J33" s="91"/>
      <c r="K33" s="64"/>
      <c r="L33" s="64"/>
    </row>
    <row r="34" spans="2:12" ht="15.75" thickBot="1" x14ac:dyDescent="0.3">
      <c r="B34" s="80" t="s">
        <v>61</v>
      </c>
      <c r="C34" s="81"/>
      <c r="D34" s="81"/>
      <c r="E34" s="81"/>
      <c r="F34" s="81"/>
      <c r="G34" s="81"/>
      <c r="H34" s="81"/>
      <c r="I34" s="81"/>
      <c r="J34" s="82"/>
      <c r="K34" s="65"/>
      <c r="L34" s="65"/>
    </row>
    <row r="101" spans="1:9" x14ac:dyDescent="0.25">
      <c r="A101" s="83"/>
      <c r="B101" s="83"/>
      <c r="C101" s="83"/>
      <c r="D101" s="83"/>
      <c r="E101" s="83"/>
      <c r="F101" s="83"/>
      <c r="G101" s="83"/>
      <c r="H101" s="46"/>
      <c r="I101" s="46"/>
    </row>
    <row r="102" spans="1:9" x14ac:dyDescent="0.25">
      <c r="A102" s="83"/>
      <c r="B102" s="83"/>
      <c r="C102" s="83"/>
      <c r="D102" s="83"/>
      <c r="E102" s="83"/>
      <c r="F102" s="83"/>
      <c r="G102" s="83"/>
      <c r="H102" s="46"/>
      <c r="I102" s="46"/>
    </row>
    <row r="103" spans="1:9" x14ac:dyDescent="0.25">
      <c r="A103" s="83"/>
      <c r="B103" s="83"/>
      <c r="C103" s="83"/>
      <c r="D103" s="83"/>
      <c r="E103" s="83"/>
      <c r="F103" s="83"/>
      <c r="G103" s="83"/>
      <c r="H103" s="46"/>
      <c r="I103" s="46"/>
    </row>
    <row r="104" spans="1:9" x14ac:dyDescent="0.25">
      <c r="A104" s="83"/>
      <c r="B104" s="83"/>
      <c r="C104" s="83"/>
      <c r="D104" s="83"/>
      <c r="E104" s="83"/>
      <c r="F104" s="83"/>
      <c r="G104" s="83"/>
      <c r="H104" s="46"/>
      <c r="I104" s="46"/>
    </row>
    <row r="105" spans="1:9" x14ac:dyDescent="0.25">
      <c r="A105" s="83"/>
      <c r="B105" s="83"/>
      <c r="C105" s="83"/>
      <c r="D105" s="83"/>
      <c r="E105" s="83"/>
      <c r="F105" s="83"/>
      <c r="G105" s="83"/>
      <c r="H105" s="46"/>
      <c r="I105" s="46"/>
    </row>
    <row r="106" spans="1:9" x14ac:dyDescent="0.25">
      <c r="A106" s="83"/>
      <c r="B106" s="83"/>
      <c r="C106" s="83"/>
      <c r="D106" s="83"/>
      <c r="E106" s="83"/>
      <c r="F106" s="83"/>
      <c r="G106" s="83"/>
      <c r="H106" s="46"/>
      <c r="I106" s="46"/>
    </row>
    <row r="107" spans="1:9" x14ac:dyDescent="0.25">
      <c r="A107" s="83"/>
      <c r="B107" s="83"/>
      <c r="C107" s="83"/>
      <c r="D107" s="83"/>
      <c r="E107" s="83"/>
      <c r="F107" s="83"/>
      <c r="G107" s="83"/>
    </row>
    <row r="108" spans="1:9" x14ac:dyDescent="0.25">
      <c r="A108" s="83"/>
      <c r="B108" s="83"/>
      <c r="C108" s="83"/>
      <c r="D108" s="83"/>
      <c r="E108" s="83"/>
      <c r="F108" s="83"/>
      <c r="G108" s="83"/>
    </row>
    <row r="109" spans="1:9" x14ac:dyDescent="0.25">
      <c r="A109" s="83"/>
      <c r="B109" s="83"/>
      <c r="C109" s="83"/>
      <c r="D109" s="83"/>
      <c r="E109" s="83"/>
      <c r="F109" s="83"/>
      <c r="G109" s="83"/>
    </row>
  </sheetData>
  <sheetProtection sheet="1" objects="1" scenarios="1" formatCells="0" formatColumns="0" formatRows="0"/>
  <mergeCells count="16">
    <mergeCell ref="A12:K12"/>
    <mergeCell ref="A14:K14"/>
    <mergeCell ref="A13:J13"/>
    <mergeCell ref="B33:J33"/>
    <mergeCell ref="B34:J34"/>
    <mergeCell ref="A101:G109"/>
    <mergeCell ref="A18:K18"/>
    <mergeCell ref="A15:K15"/>
    <mergeCell ref="B19:M19"/>
    <mergeCell ref="B20:M20"/>
    <mergeCell ref="B21:M21"/>
    <mergeCell ref="B22:M22"/>
    <mergeCell ref="B28:J28"/>
    <mergeCell ref="B29:J29"/>
    <mergeCell ref="B30:J30"/>
    <mergeCell ref="B31:J31"/>
  </mergeCells>
  <phoneticPr fontId="14" type="noConversion"/>
  <hyperlinks>
    <hyperlink ref="A14:K14" location="Intro!D104" display=" Clicking on blue or purple underlined text jumps to a detailed explanation of a particular area."/>
  </hyperlinks>
  <pageMargins left="0.7" right="0.7" top="0.75" bottom="0.75" header="0.3" footer="0.3"/>
  <pageSetup orientation="portrait" horizontalDpi="4294967292" verticalDpi="4294967292"/>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pageSetUpPr fitToPage="1"/>
  </sheetPr>
  <dimension ref="A1:AD525"/>
  <sheetViews>
    <sheetView zoomScaleNormal="100" zoomScalePageLayoutView="125" workbookViewId="0">
      <selection sqref="A1:F1"/>
    </sheetView>
  </sheetViews>
  <sheetFormatPr defaultColWidth="8.85546875" defaultRowHeight="15" x14ac:dyDescent="0.25"/>
  <cols>
    <col min="1" max="1" width="64.42578125" style="2" customWidth="1"/>
    <col min="2" max="2" width="9.140625" style="2" customWidth="1"/>
    <col min="3" max="4" width="8.85546875" style="2"/>
    <col min="5" max="5" width="65" style="2" customWidth="1"/>
    <col min="6" max="7" width="10" style="2" customWidth="1"/>
    <col min="8" max="8" width="9.140625" style="2" customWidth="1"/>
    <col min="9" max="9" width="15.42578125" style="2" customWidth="1"/>
    <col min="10" max="10" width="13" style="2" customWidth="1"/>
    <col min="11" max="17" width="9.7109375" style="2" customWidth="1"/>
    <col min="18" max="16384" width="8.85546875" style="2"/>
  </cols>
  <sheetData>
    <row r="1" spans="1:18" ht="21" customHeight="1" x14ac:dyDescent="0.25">
      <c r="A1" s="129" t="s">
        <v>11</v>
      </c>
      <c r="B1" s="129"/>
      <c r="C1" s="129"/>
      <c r="D1" s="129"/>
      <c r="E1" s="129"/>
      <c r="F1" s="129"/>
      <c r="G1" s="22"/>
    </row>
    <row r="2" spans="1:18" ht="15.75" x14ac:dyDescent="0.25">
      <c r="A2" s="4" t="s">
        <v>6</v>
      </c>
      <c r="D2" s="11"/>
      <c r="E2" s="130" t="s">
        <v>14</v>
      </c>
      <c r="F2" s="131"/>
      <c r="G2" s="23"/>
    </row>
    <row r="3" spans="1:18" s="54" customFormat="1" x14ac:dyDescent="0.25">
      <c r="A3" s="137" t="s">
        <v>42</v>
      </c>
      <c r="D3" s="55"/>
      <c r="E3" s="56" t="s">
        <v>48</v>
      </c>
      <c r="F3" s="57"/>
      <c r="G3" s="58"/>
    </row>
    <row r="4" spans="1:18" s="54" customFormat="1" x14ac:dyDescent="0.25">
      <c r="A4" s="137"/>
      <c r="D4" s="55"/>
      <c r="E4" s="59" t="s">
        <v>12</v>
      </c>
      <c r="F4" s="71">
        <v>10</v>
      </c>
      <c r="G4" s="60"/>
    </row>
    <row r="5" spans="1:18" x14ac:dyDescent="0.25">
      <c r="D5" s="11"/>
      <c r="E5" s="10" t="s">
        <v>45</v>
      </c>
      <c r="F5" s="72">
        <v>12</v>
      </c>
      <c r="G5" s="29"/>
    </row>
    <row r="6" spans="1:18" ht="15.75" x14ac:dyDescent="0.25">
      <c r="A6" s="4" t="s">
        <v>13</v>
      </c>
      <c r="D6" s="11"/>
      <c r="E6" s="10" t="s">
        <v>46</v>
      </c>
      <c r="F6" s="72">
        <v>9</v>
      </c>
      <c r="G6" s="29"/>
    </row>
    <row r="7" spans="1:18" ht="15" customHeight="1" x14ac:dyDescent="0.25">
      <c r="A7" s="44" t="s">
        <v>41</v>
      </c>
      <c r="D7" s="11"/>
      <c r="E7" s="8"/>
      <c r="F7" s="12"/>
      <c r="G7" s="28"/>
    </row>
    <row r="8" spans="1:18" ht="15" customHeight="1" x14ac:dyDescent="0.25">
      <c r="A8" s="69" t="s">
        <v>43</v>
      </c>
      <c r="D8" s="11"/>
      <c r="E8" s="14" t="s">
        <v>47</v>
      </c>
      <c r="F8" s="10"/>
      <c r="G8" s="28"/>
    </row>
    <row r="9" spans="1:18" x14ac:dyDescent="0.25">
      <c r="A9" s="70" t="s">
        <v>44</v>
      </c>
      <c r="D9" s="11"/>
      <c r="E9" s="7" t="s">
        <v>12</v>
      </c>
      <c r="F9" s="73">
        <v>1000</v>
      </c>
      <c r="G9" s="30"/>
    </row>
    <row r="10" spans="1:18" x14ac:dyDescent="0.25">
      <c r="A10" s="38"/>
      <c r="D10" s="11"/>
      <c r="E10" s="7" t="s">
        <v>50</v>
      </c>
      <c r="F10" s="74">
        <v>850</v>
      </c>
      <c r="G10" s="30"/>
    </row>
    <row r="11" spans="1:18" x14ac:dyDescent="0.25">
      <c r="A11" s="38"/>
      <c r="D11" s="11"/>
      <c r="E11" s="8"/>
      <c r="F11" s="13"/>
      <c r="G11" s="30"/>
    </row>
    <row r="12" spans="1:18" x14ac:dyDescent="0.25">
      <c r="D12" s="11"/>
      <c r="E12" s="7" t="s">
        <v>49</v>
      </c>
      <c r="F12" s="74">
        <v>600</v>
      </c>
      <c r="G12" s="30"/>
      <c r="I12" s="34"/>
    </row>
    <row r="13" spans="1:18" x14ac:dyDescent="0.25">
      <c r="B13" s="9"/>
      <c r="G13" s="31"/>
    </row>
    <row r="14" spans="1:18" x14ac:dyDescent="0.25">
      <c r="B14" s="9"/>
      <c r="E14" s="37"/>
      <c r="G14" s="31"/>
    </row>
    <row r="15" spans="1:18" ht="15.75" thickBot="1" x14ac:dyDescent="0.3">
      <c r="A15" s="15"/>
      <c r="B15" s="15"/>
      <c r="C15" s="15"/>
      <c r="D15" s="15"/>
      <c r="E15" s="15"/>
      <c r="F15" s="15"/>
      <c r="G15" s="27"/>
    </row>
    <row r="16" spans="1:18" ht="15.75" x14ac:dyDescent="0.25">
      <c r="A16" s="138" t="s">
        <v>15</v>
      </c>
      <c r="B16" s="138"/>
      <c r="C16" s="138"/>
      <c r="D16" s="138"/>
      <c r="E16" s="138"/>
      <c r="F16" s="138"/>
      <c r="G16" s="33"/>
      <c r="H16" s="133" t="s">
        <v>54</v>
      </c>
      <c r="I16" s="134"/>
      <c r="J16" s="134"/>
      <c r="K16" s="134"/>
      <c r="L16" s="134"/>
      <c r="M16" s="134"/>
      <c r="N16" s="134"/>
      <c r="O16" s="134"/>
      <c r="P16" s="134"/>
      <c r="Q16" s="134"/>
      <c r="R16" s="134"/>
    </row>
    <row r="17" spans="1:30" x14ac:dyDescent="0.25">
      <c r="A17" s="96"/>
      <c r="B17" s="96"/>
      <c r="C17" s="96"/>
      <c r="D17" s="96"/>
      <c r="E17" s="96"/>
      <c r="F17" s="96"/>
      <c r="G17" s="24"/>
    </row>
    <row r="18" spans="1:30" ht="15.75" x14ac:dyDescent="0.25">
      <c r="A18" s="4" t="s">
        <v>0</v>
      </c>
      <c r="B18" s="5"/>
      <c r="E18" s="4" t="s">
        <v>1</v>
      </c>
      <c r="F18" s="5"/>
      <c r="G18" s="24"/>
      <c r="I18" s="99" t="s">
        <v>22</v>
      </c>
      <c r="J18" s="100"/>
      <c r="K18" s="100"/>
      <c r="L18" s="100"/>
      <c r="M18" s="100"/>
      <c r="N18" s="100"/>
      <c r="O18" s="100"/>
      <c r="P18" s="100"/>
      <c r="Q18" s="101"/>
    </row>
    <row r="19" spans="1:30" x14ac:dyDescent="0.25">
      <c r="A19" s="42" t="s">
        <v>51</v>
      </c>
      <c r="B19" s="6">
        <f>(Dual_Cider_Price*bu_Dual_Sold2Cider)+(Dual_Fresh_Price*(Dual_Yield-bu_Dual_Sold2Cider))</f>
        <v>9450</v>
      </c>
      <c r="E19" s="42" t="s">
        <v>20</v>
      </c>
      <c r="F19" s="6">
        <f>Trad_Fresh_Price*Trad_Yield</f>
        <v>10000</v>
      </c>
      <c r="G19" s="25"/>
      <c r="I19" s="102" t="s">
        <v>55</v>
      </c>
      <c r="J19" s="103"/>
      <c r="K19" s="106" t="s">
        <v>56</v>
      </c>
      <c r="L19" s="107"/>
      <c r="M19" s="107"/>
      <c r="N19" s="107"/>
      <c r="O19" s="107"/>
      <c r="P19" s="107"/>
      <c r="Q19" s="108"/>
    </row>
    <row r="20" spans="1:30" ht="15.75" thickBot="1" x14ac:dyDescent="0.3">
      <c r="A20" s="78" t="s">
        <v>26</v>
      </c>
      <c r="B20" s="75">
        <v>0</v>
      </c>
      <c r="E20" s="78" t="s">
        <v>28</v>
      </c>
      <c r="F20" s="75">
        <v>0</v>
      </c>
      <c r="G20" s="25"/>
      <c r="I20" s="104"/>
      <c r="J20" s="105"/>
      <c r="K20" s="39">
        <f>$N$20*0.7</f>
        <v>420</v>
      </c>
      <c r="L20" s="16">
        <f>$N$20*0.8</f>
        <v>480</v>
      </c>
      <c r="M20" s="16">
        <f>$N$20*0.9</f>
        <v>540</v>
      </c>
      <c r="N20" s="17">
        <f>bu_Dual_Sold2Cider</f>
        <v>600</v>
      </c>
      <c r="O20" s="16">
        <f>IF(($N$20*1.1)&lt;Dual_Yield,$N$20*1.1,Dual_Yield)</f>
        <v>660</v>
      </c>
      <c r="P20" s="16">
        <f>IF(($N$20*1.2)&lt;Dual_Yield,$N$20*1.2,Dual_Yield)</f>
        <v>720</v>
      </c>
      <c r="Q20" s="40">
        <f>IF(($N$20*1.3)&lt;Dual_Yield,$N$20*1.3,Dual_Yield)</f>
        <v>780</v>
      </c>
      <c r="X20" s="1"/>
      <c r="Y20" s="1"/>
      <c r="Z20" s="1"/>
      <c r="AA20" s="1"/>
      <c r="AB20" s="1"/>
      <c r="AC20" s="1"/>
      <c r="AD20" s="1"/>
    </row>
    <row r="21" spans="1:30" x14ac:dyDescent="0.25">
      <c r="A21" s="78" t="s">
        <v>26</v>
      </c>
      <c r="B21" s="75">
        <v>0</v>
      </c>
      <c r="E21" s="78" t="s">
        <v>28</v>
      </c>
      <c r="F21" s="75">
        <v>0</v>
      </c>
      <c r="G21" s="24"/>
      <c r="I21" s="135">
        <f>$I$24*0.7</f>
        <v>8.3999999999999986</v>
      </c>
      <c r="J21" s="136"/>
      <c r="K21" s="19">
        <f t="shared" ref="K21:Q27" si="0">Net_Change_in_Profits+(($I21*K$20)+(Dual_Fresh_Price*(Dual_Yield-K$20)))-((Dual_Cider_Price*bu_Dual_Sold2Cider)+(Dual_Fresh_Price*(Dual_Yield-bu_Dual_Sold2Cider)))</f>
        <v>-2602</v>
      </c>
      <c r="L21" s="20">
        <f t="shared" si="0"/>
        <v>-2638.0000000000009</v>
      </c>
      <c r="M21" s="20">
        <f t="shared" si="0"/>
        <v>-2674.0000000000009</v>
      </c>
      <c r="N21" s="18">
        <f t="shared" si="0"/>
        <v>-2710.0000000000009</v>
      </c>
      <c r="O21" s="20">
        <f t="shared" si="0"/>
        <v>-2746.0000000000009</v>
      </c>
      <c r="P21" s="20">
        <f t="shared" si="0"/>
        <v>-2782.0000000000009</v>
      </c>
      <c r="Q21" s="20">
        <f t="shared" si="0"/>
        <v>-2818.0000000000009</v>
      </c>
      <c r="V21" s="1"/>
    </row>
    <row r="22" spans="1:30" x14ac:dyDescent="0.25">
      <c r="A22" s="78" t="s">
        <v>26</v>
      </c>
      <c r="B22" s="75">
        <v>0</v>
      </c>
      <c r="E22" s="78" t="s">
        <v>28</v>
      </c>
      <c r="F22" s="75">
        <v>0</v>
      </c>
      <c r="G22" s="24"/>
      <c r="I22" s="97">
        <f>$I$24*0.8</f>
        <v>9.6000000000000014</v>
      </c>
      <c r="J22" s="98"/>
      <c r="K22" s="19">
        <f t="shared" si="0"/>
        <v>-2098</v>
      </c>
      <c r="L22" s="20">
        <f t="shared" si="0"/>
        <v>-2061.9999999999991</v>
      </c>
      <c r="M22" s="20">
        <f t="shared" si="0"/>
        <v>-2025.9999999999991</v>
      </c>
      <c r="N22" s="20">
        <f t="shared" si="0"/>
        <v>-1989.9999999999991</v>
      </c>
      <c r="O22" s="20">
        <f t="shared" si="0"/>
        <v>-1953.9999999999991</v>
      </c>
      <c r="P22" s="20">
        <f t="shared" si="0"/>
        <v>-1917.9999999999991</v>
      </c>
      <c r="Q22" s="20">
        <f t="shared" si="0"/>
        <v>-1881.9999999999991</v>
      </c>
      <c r="V22" s="1"/>
    </row>
    <row r="23" spans="1:30" x14ac:dyDescent="0.25">
      <c r="A23" s="78" t="s">
        <v>26</v>
      </c>
      <c r="B23" s="75">
        <v>0</v>
      </c>
      <c r="E23" s="78" t="s">
        <v>28</v>
      </c>
      <c r="F23" s="75">
        <v>0</v>
      </c>
      <c r="G23" s="24"/>
      <c r="I23" s="97">
        <f>$I$24*0.9</f>
        <v>10.8</v>
      </c>
      <c r="J23" s="98"/>
      <c r="K23" s="19">
        <f t="shared" si="0"/>
        <v>-1594</v>
      </c>
      <c r="L23" s="20">
        <f t="shared" si="0"/>
        <v>-1486</v>
      </c>
      <c r="M23" s="20">
        <f t="shared" si="0"/>
        <v>-1378</v>
      </c>
      <c r="N23" s="20">
        <f t="shared" si="0"/>
        <v>-1270</v>
      </c>
      <c r="O23" s="20">
        <f t="shared" si="0"/>
        <v>-1162</v>
      </c>
      <c r="P23" s="20">
        <f t="shared" si="0"/>
        <v>-1054</v>
      </c>
      <c r="Q23" s="20">
        <f t="shared" si="0"/>
        <v>-946</v>
      </c>
      <c r="V23" s="1"/>
    </row>
    <row r="24" spans="1:30" x14ac:dyDescent="0.25">
      <c r="A24" s="78" t="s">
        <v>26</v>
      </c>
      <c r="B24" s="75">
        <v>0</v>
      </c>
      <c r="E24" s="78" t="s">
        <v>28</v>
      </c>
      <c r="F24" s="75">
        <v>0</v>
      </c>
      <c r="G24" s="24"/>
      <c r="I24" s="97">
        <f>Dual_Cider_Price</f>
        <v>12</v>
      </c>
      <c r="J24" s="132"/>
      <c r="K24" s="19">
        <f t="shared" si="0"/>
        <v>-1090</v>
      </c>
      <c r="L24" s="20">
        <f t="shared" si="0"/>
        <v>-910</v>
      </c>
      <c r="M24" s="20">
        <f t="shared" si="0"/>
        <v>-730</v>
      </c>
      <c r="N24" s="21">
        <f t="shared" si="0"/>
        <v>-550</v>
      </c>
      <c r="O24" s="20">
        <f t="shared" si="0"/>
        <v>-370</v>
      </c>
      <c r="P24" s="20">
        <f t="shared" si="0"/>
        <v>-190</v>
      </c>
      <c r="Q24" s="20">
        <f t="shared" si="0"/>
        <v>-10</v>
      </c>
      <c r="V24" s="1"/>
      <c r="AA24" s="1"/>
    </row>
    <row r="25" spans="1:30" ht="15.75" x14ac:dyDescent="0.25">
      <c r="A25" s="4" t="s">
        <v>7</v>
      </c>
      <c r="B25" s="61">
        <f>SUM(B19:B24)</f>
        <v>9450</v>
      </c>
      <c r="E25" s="4" t="s">
        <v>9</v>
      </c>
      <c r="F25" s="61">
        <f>SUM(F19:F24)</f>
        <v>10000</v>
      </c>
      <c r="G25" s="25"/>
      <c r="I25" s="97">
        <f>$I$24*1.1</f>
        <v>13.200000000000001</v>
      </c>
      <c r="J25" s="98"/>
      <c r="K25" s="19">
        <f t="shared" si="0"/>
        <v>-586</v>
      </c>
      <c r="L25" s="20">
        <f t="shared" si="0"/>
        <v>-334</v>
      </c>
      <c r="M25" s="20">
        <f t="shared" si="0"/>
        <v>-82</v>
      </c>
      <c r="N25" s="20">
        <f t="shared" si="0"/>
        <v>170</v>
      </c>
      <c r="O25" s="20">
        <f t="shared" si="0"/>
        <v>422</v>
      </c>
      <c r="P25" s="20">
        <f t="shared" si="0"/>
        <v>674</v>
      </c>
      <c r="Q25" s="20">
        <f t="shared" si="0"/>
        <v>926</v>
      </c>
      <c r="V25" s="1"/>
    </row>
    <row r="26" spans="1:30" x14ac:dyDescent="0.25">
      <c r="A26" s="1"/>
      <c r="B26" s="3"/>
      <c r="E26" s="1"/>
      <c r="G26" s="24"/>
      <c r="I26" s="97">
        <f>I24*1.2</f>
        <v>14.399999999999999</v>
      </c>
      <c r="J26" s="98"/>
      <c r="K26" s="19">
        <f t="shared" si="0"/>
        <v>-82</v>
      </c>
      <c r="L26" s="20">
        <f t="shared" si="0"/>
        <v>242</v>
      </c>
      <c r="M26" s="20">
        <f t="shared" si="0"/>
        <v>566</v>
      </c>
      <c r="N26" s="20">
        <f t="shared" si="0"/>
        <v>890</v>
      </c>
      <c r="O26" s="20">
        <f t="shared" si="0"/>
        <v>1213.9999999999982</v>
      </c>
      <c r="P26" s="20">
        <f t="shared" si="0"/>
        <v>1537.9999999999982</v>
      </c>
      <c r="Q26" s="20">
        <f t="shared" si="0"/>
        <v>1861.9999999999982</v>
      </c>
      <c r="V26" s="1"/>
    </row>
    <row r="27" spans="1:30" ht="15.75" x14ac:dyDescent="0.25">
      <c r="A27" s="4" t="s">
        <v>2</v>
      </c>
      <c r="B27" s="5"/>
      <c r="E27" s="4" t="s">
        <v>3</v>
      </c>
      <c r="F27" s="5"/>
      <c r="G27" s="24"/>
      <c r="I27" s="97">
        <f>$I$24*1.3</f>
        <v>15.600000000000001</v>
      </c>
      <c r="J27" s="98"/>
      <c r="K27" s="19">
        <f t="shared" si="0"/>
        <v>422</v>
      </c>
      <c r="L27" s="20">
        <f t="shared" si="0"/>
        <v>818</v>
      </c>
      <c r="M27" s="20">
        <f t="shared" si="0"/>
        <v>1214</v>
      </c>
      <c r="N27" s="20">
        <f t="shared" si="0"/>
        <v>1610</v>
      </c>
      <c r="O27" s="20">
        <f t="shared" si="0"/>
        <v>2006.0000000000018</v>
      </c>
      <c r="P27" s="20">
        <f t="shared" si="0"/>
        <v>2402.0000000000018</v>
      </c>
      <c r="Q27" s="20">
        <f t="shared" si="0"/>
        <v>2798.0000000000018</v>
      </c>
      <c r="V27" s="1"/>
    </row>
    <row r="28" spans="1:30" x14ac:dyDescent="0.25">
      <c r="A28" s="79" t="s">
        <v>52</v>
      </c>
      <c r="B28" s="76">
        <v>0</v>
      </c>
      <c r="E28" s="79" t="s">
        <v>19</v>
      </c>
      <c r="F28" s="76">
        <v>0</v>
      </c>
      <c r="G28" s="26"/>
      <c r="I28" s="109"/>
      <c r="J28" s="109"/>
      <c r="K28" s="109"/>
      <c r="L28" s="109"/>
      <c r="M28" s="109"/>
      <c r="N28" s="109"/>
      <c r="O28" s="109"/>
      <c r="P28" s="109"/>
      <c r="Q28" s="109"/>
    </row>
    <row r="29" spans="1:30" x14ac:dyDescent="0.25">
      <c r="A29" s="79" t="s">
        <v>53</v>
      </c>
      <c r="B29" s="76">
        <v>0</v>
      </c>
      <c r="E29" s="79" t="s">
        <v>18</v>
      </c>
      <c r="F29" s="76">
        <v>0</v>
      </c>
      <c r="G29" s="26"/>
      <c r="I29" s="121"/>
      <c r="J29" s="121"/>
      <c r="K29" s="121"/>
      <c r="L29" s="121"/>
      <c r="M29" s="121"/>
      <c r="N29" s="121"/>
      <c r="O29" s="121"/>
      <c r="P29" s="121"/>
      <c r="Q29" s="121"/>
    </row>
    <row r="30" spans="1:30" x14ac:dyDescent="0.25">
      <c r="A30" s="78" t="s">
        <v>27</v>
      </c>
      <c r="B30" s="76">
        <v>0</v>
      </c>
      <c r="E30" s="78" t="s">
        <v>29</v>
      </c>
      <c r="F30" s="76">
        <v>0</v>
      </c>
      <c r="G30" s="24"/>
      <c r="I30" s="99" t="s">
        <v>21</v>
      </c>
      <c r="J30" s="100"/>
      <c r="K30" s="100"/>
      <c r="L30" s="100"/>
      <c r="M30" s="100"/>
      <c r="N30" s="100"/>
      <c r="O30" s="100"/>
      <c r="P30" s="100"/>
      <c r="Q30" s="101"/>
    </row>
    <row r="31" spans="1:30" x14ac:dyDescent="0.25">
      <c r="A31" s="78" t="s">
        <v>27</v>
      </c>
      <c r="B31" s="76">
        <v>0</v>
      </c>
      <c r="E31" s="78" t="s">
        <v>29</v>
      </c>
      <c r="F31" s="76">
        <v>0</v>
      </c>
      <c r="G31" s="24"/>
      <c r="I31" s="102" t="s">
        <v>67</v>
      </c>
      <c r="J31" s="103"/>
      <c r="K31" s="106" t="s">
        <v>57</v>
      </c>
      <c r="L31" s="107"/>
      <c r="M31" s="107"/>
      <c r="N31" s="107"/>
      <c r="O31" s="107"/>
      <c r="P31" s="107"/>
      <c r="Q31" s="108"/>
    </row>
    <row r="32" spans="1:30" ht="15.75" thickBot="1" x14ac:dyDescent="0.3">
      <c r="A32" s="78" t="s">
        <v>27</v>
      </c>
      <c r="B32" s="76">
        <v>0</v>
      </c>
      <c r="E32" s="78" t="s">
        <v>29</v>
      </c>
      <c r="F32" s="76">
        <v>0</v>
      </c>
      <c r="G32" s="24"/>
      <c r="I32" s="104"/>
      <c r="J32" s="105"/>
      <c r="K32" s="39">
        <f>$N$32*0.7</f>
        <v>595</v>
      </c>
      <c r="L32" s="16">
        <f>$N$32*0.8</f>
        <v>680</v>
      </c>
      <c r="M32" s="16">
        <f>$N$32*0.9</f>
        <v>765</v>
      </c>
      <c r="N32" s="17">
        <f>Dual_Yield</f>
        <v>850</v>
      </c>
      <c r="O32" s="16">
        <f>$N$32*1.1</f>
        <v>935.00000000000011</v>
      </c>
      <c r="P32" s="16">
        <f>$N$32*1.2</f>
        <v>1020</v>
      </c>
      <c r="Q32" s="40">
        <f>$N$32*1.3</f>
        <v>1105</v>
      </c>
    </row>
    <row r="33" spans="1:17" x14ac:dyDescent="0.25">
      <c r="A33" s="78" t="s">
        <v>27</v>
      </c>
      <c r="B33" s="76">
        <v>0</v>
      </c>
      <c r="E33" s="78" t="s">
        <v>29</v>
      </c>
      <c r="F33" s="76">
        <v>0</v>
      </c>
      <c r="G33" s="24"/>
      <c r="I33" s="122">
        <f>$I$36*0.7</f>
        <v>700</v>
      </c>
      <c r="J33" s="123"/>
      <c r="K33" s="19">
        <f t="shared" ref="K33:Q39" si="1">IF(K$32&gt;bu_Dual_Sold2Cider,Net_Change_in_Profits+(((Dual_Cider_Price*bu_Dual_Sold2Cider)+(Dual_Fresh_Price*(K$32-bu_Dual_Sold2Cider)))-(Trad_Fresh_Price*$I33))-((Dual_Cider_Price*bu_Dual_Sold2Cider)+(Dual_Fresh_Price*(Dual_Yield-bu_Dual_Sold2Cider))-(Trad_Fresh_Price*Trad_Yield)),Net_Change_in_Profits+(((Dual_Cider_Price*K$32)+(Dual_Fresh_Price*(K$32-K$32)))-(Trad_Fresh_Price*$I33))-((Dual_Cider_Price*bu_Dual_Sold2Cider)+(Dual_Fresh_Price*(Dual_Yield-bu_Dual_Sold2Cider))-(Trad_Fresh_Price*Trad_Yield)))</f>
        <v>140</v>
      </c>
      <c r="L33" s="20">
        <f t="shared" si="1"/>
        <v>920</v>
      </c>
      <c r="M33" s="20">
        <f t="shared" si="1"/>
        <v>1685</v>
      </c>
      <c r="N33" s="18">
        <f t="shared" si="1"/>
        <v>2450</v>
      </c>
      <c r="O33" s="20">
        <f t="shared" si="1"/>
        <v>3215</v>
      </c>
      <c r="P33" s="20">
        <f t="shared" si="1"/>
        <v>3980</v>
      </c>
      <c r="Q33" s="20">
        <f t="shared" si="1"/>
        <v>4745</v>
      </c>
    </row>
    <row r="34" spans="1:17" ht="15.75" x14ac:dyDescent="0.25">
      <c r="A34" s="4" t="s">
        <v>8</v>
      </c>
      <c r="B34" s="77">
        <f>SUM(B28:B33)</f>
        <v>0</v>
      </c>
      <c r="E34" s="4" t="s">
        <v>10</v>
      </c>
      <c r="F34" s="62">
        <f>SUM(F28:F33)</f>
        <v>0</v>
      </c>
      <c r="G34" s="26"/>
      <c r="I34" s="119">
        <f>$I$36*0.8</f>
        <v>800</v>
      </c>
      <c r="J34" s="120"/>
      <c r="K34" s="19">
        <f t="shared" si="1"/>
        <v>-860</v>
      </c>
      <c r="L34" s="20">
        <f t="shared" si="1"/>
        <v>-80</v>
      </c>
      <c r="M34" s="20">
        <f t="shared" si="1"/>
        <v>685</v>
      </c>
      <c r="N34" s="20">
        <f t="shared" si="1"/>
        <v>1450</v>
      </c>
      <c r="O34" s="20">
        <f t="shared" si="1"/>
        <v>2215</v>
      </c>
      <c r="P34" s="20">
        <f t="shared" si="1"/>
        <v>2980</v>
      </c>
      <c r="Q34" s="20">
        <f t="shared" si="1"/>
        <v>3745</v>
      </c>
    </row>
    <row r="35" spans="1:17" x14ac:dyDescent="0.25">
      <c r="G35" s="24"/>
      <c r="I35" s="119">
        <f>$I$36*0.9</f>
        <v>900</v>
      </c>
      <c r="J35" s="120"/>
      <c r="K35" s="19">
        <f t="shared" si="1"/>
        <v>-1860</v>
      </c>
      <c r="L35" s="20">
        <f t="shared" si="1"/>
        <v>-1080</v>
      </c>
      <c r="M35" s="20">
        <f t="shared" si="1"/>
        <v>-315</v>
      </c>
      <c r="N35" s="20">
        <f t="shared" si="1"/>
        <v>450</v>
      </c>
      <c r="O35" s="20">
        <f t="shared" si="1"/>
        <v>1215</v>
      </c>
      <c r="P35" s="20">
        <f t="shared" si="1"/>
        <v>1980</v>
      </c>
      <c r="Q35" s="20">
        <f t="shared" si="1"/>
        <v>2745</v>
      </c>
    </row>
    <row r="36" spans="1:17" ht="15.75" x14ac:dyDescent="0.25">
      <c r="A36" s="4" t="s">
        <v>4</v>
      </c>
      <c r="B36" s="61">
        <f>B25+B34</f>
        <v>9450</v>
      </c>
      <c r="E36" s="4" t="s">
        <v>5</v>
      </c>
      <c r="F36" s="61">
        <f>F25+F34</f>
        <v>10000</v>
      </c>
      <c r="G36" s="26"/>
      <c r="I36" s="124">
        <f>Trad_Yield</f>
        <v>1000</v>
      </c>
      <c r="J36" s="125"/>
      <c r="K36" s="19">
        <f t="shared" si="1"/>
        <v>-2860</v>
      </c>
      <c r="L36" s="20">
        <f t="shared" si="1"/>
        <v>-2080</v>
      </c>
      <c r="M36" s="20">
        <f t="shared" si="1"/>
        <v>-1315</v>
      </c>
      <c r="N36" s="21">
        <f t="shared" si="1"/>
        <v>-550</v>
      </c>
      <c r="O36" s="20">
        <f t="shared" si="1"/>
        <v>215</v>
      </c>
      <c r="P36" s="20">
        <f t="shared" si="1"/>
        <v>980</v>
      </c>
      <c r="Q36" s="20">
        <f t="shared" si="1"/>
        <v>1745</v>
      </c>
    </row>
    <row r="37" spans="1:17" x14ac:dyDescent="0.25">
      <c r="G37" s="24"/>
      <c r="I37" s="126">
        <f>$I$36*1.1</f>
        <v>1100</v>
      </c>
      <c r="J37" s="127"/>
      <c r="K37" s="19">
        <f t="shared" si="1"/>
        <v>-3860</v>
      </c>
      <c r="L37" s="20">
        <f t="shared" si="1"/>
        <v>-3080</v>
      </c>
      <c r="M37" s="20">
        <f t="shared" si="1"/>
        <v>-2315</v>
      </c>
      <c r="N37" s="20">
        <f t="shared" si="1"/>
        <v>-1550</v>
      </c>
      <c r="O37" s="20">
        <f t="shared" si="1"/>
        <v>-785</v>
      </c>
      <c r="P37" s="20">
        <f t="shared" si="1"/>
        <v>-20</v>
      </c>
      <c r="Q37" s="20">
        <f t="shared" si="1"/>
        <v>745</v>
      </c>
    </row>
    <row r="38" spans="1:17" x14ac:dyDescent="0.25">
      <c r="A38" s="42" t="s">
        <v>17</v>
      </c>
      <c r="B38" s="61">
        <f>B36-F36</f>
        <v>-550</v>
      </c>
      <c r="G38" s="24"/>
      <c r="I38" s="119">
        <f>$I$36*1.2</f>
        <v>1200</v>
      </c>
      <c r="J38" s="120"/>
      <c r="K38" s="19">
        <f t="shared" si="1"/>
        <v>-4860</v>
      </c>
      <c r="L38" s="20">
        <f t="shared" si="1"/>
        <v>-4080</v>
      </c>
      <c r="M38" s="20">
        <f t="shared" si="1"/>
        <v>-3315</v>
      </c>
      <c r="N38" s="20">
        <f t="shared" si="1"/>
        <v>-2550</v>
      </c>
      <c r="O38" s="20">
        <f t="shared" si="1"/>
        <v>-1785</v>
      </c>
      <c r="P38" s="20">
        <f t="shared" si="1"/>
        <v>-1020</v>
      </c>
      <c r="Q38" s="20">
        <f t="shared" si="1"/>
        <v>-255</v>
      </c>
    </row>
    <row r="39" spans="1:17" x14ac:dyDescent="0.25">
      <c r="G39" s="24"/>
      <c r="I39" s="119">
        <f>$I$36*1.3</f>
        <v>1300</v>
      </c>
      <c r="J39" s="120"/>
      <c r="K39" s="19">
        <f t="shared" si="1"/>
        <v>-5860</v>
      </c>
      <c r="L39" s="20">
        <f t="shared" si="1"/>
        <v>-5080</v>
      </c>
      <c r="M39" s="20">
        <f t="shared" si="1"/>
        <v>-4315</v>
      </c>
      <c r="N39" s="20">
        <f t="shared" si="1"/>
        <v>-3550</v>
      </c>
      <c r="O39" s="20">
        <f t="shared" si="1"/>
        <v>-2785</v>
      </c>
      <c r="P39" s="20">
        <f t="shared" si="1"/>
        <v>-2020</v>
      </c>
      <c r="Q39" s="20">
        <f t="shared" si="1"/>
        <v>-1255</v>
      </c>
    </row>
    <row r="40" spans="1:17" x14ac:dyDescent="0.25">
      <c r="A40" s="38"/>
      <c r="B40" s="38"/>
      <c r="C40" s="38"/>
      <c r="D40" s="38"/>
      <c r="E40" s="38"/>
      <c r="F40" s="38"/>
      <c r="G40" s="24"/>
      <c r="I40" s="109"/>
      <c r="J40" s="109"/>
      <c r="K40" s="109"/>
      <c r="L40" s="109"/>
      <c r="M40" s="109"/>
      <c r="N40" s="109"/>
      <c r="O40" s="109"/>
      <c r="P40" s="109"/>
      <c r="Q40" s="109"/>
    </row>
    <row r="41" spans="1:17" ht="15.75" thickBot="1" x14ac:dyDescent="0.3">
      <c r="A41" s="15"/>
      <c r="B41" s="15"/>
      <c r="C41" s="15"/>
      <c r="D41" s="15"/>
      <c r="E41" s="15"/>
      <c r="F41" s="15"/>
      <c r="G41" s="27"/>
      <c r="H41" s="38"/>
      <c r="I41" s="96"/>
      <c r="J41" s="96"/>
      <c r="K41" s="96"/>
      <c r="L41" s="96"/>
      <c r="M41" s="96"/>
      <c r="N41" s="96"/>
      <c r="O41" s="96"/>
      <c r="P41" s="96"/>
      <c r="Q41" s="96"/>
    </row>
    <row r="42" spans="1:17" x14ac:dyDescent="0.25">
      <c r="A42" s="32"/>
      <c r="B42" s="32"/>
      <c r="C42" s="32"/>
      <c r="D42" s="32"/>
      <c r="E42" s="32"/>
      <c r="I42" s="118" t="s">
        <v>23</v>
      </c>
      <c r="J42" s="118"/>
      <c r="K42" s="118"/>
      <c r="L42" s="118"/>
      <c r="M42" s="118"/>
      <c r="N42" s="118"/>
    </row>
    <row r="43" spans="1:17" x14ac:dyDescent="0.25">
      <c r="I43" s="112" t="s">
        <v>58</v>
      </c>
      <c r="J43" s="113"/>
      <c r="K43" s="113"/>
      <c r="L43" s="113"/>
      <c r="M43" s="114"/>
      <c r="N43" s="35">
        <f>Dual_Yield-(Net_Change_in_Profits/(Trad_Fresh_Price-(Trad_Fresh_Price-Dual_Fresh_Price)))</f>
        <v>911.11111111111109</v>
      </c>
    </row>
    <row r="44" spans="1:17" x14ac:dyDescent="0.25">
      <c r="I44" s="110" t="s">
        <v>16</v>
      </c>
      <c r="J44" s="110"/>
      <c r="K44" s="110"/>
      <c r="L44" s="110"/>
      <c r="M44" s="110"/>
      <c r="N44" s="110"/>
    </row>
    <row r="45" spans="1:17" ht="15" customHeight="1" x14ac:dyDescent="0.25">
      <c r="I45" s="115" t="s">
        <v>59</v>
      </c>
      <c r="J45" s="116"/>
      <c r="K45" s="116"/>
      <c r="L45" s="116"/>
      <c r="M45" s="117"/>
      <c r="N45" s="36">
        <f>bu_Dual_Sold2Cider-(Net_Change_in_Profits/((Dual_Cider_Price-Trad_Fresh_Price)+(Trad_Fresh_Price-Dual_Fresh_Price)))</f>
        <v>783.33333333333337</v>
      </c>
    </row>
    <row r="46" spans="1:17" x14ac:dyDescent="0.25">
      <c r="F46" s="111"/>
      <c r="G46" s="111"/>
    </row>
    <row r="78" spans="1:5" x14ac:dyDescent="0.25">
      <c r="A78" s="128"/>
      <c r="B78" s="128"/>
      <c r="C78" s="128"/>
      <c r="D78" s="128"/>
      <c r="E78" s="128"/>
    </row>
    <row r="79" spans="1:5" x14ac:dyDescent="0.25">
      <c r="A79" s="128"/>
      <c r="B79" s="128"/>
      <c r="C79" s="128"/>
      <c r="D79" s="128"/>
      <c r="E79" s="128"/>
    </row>
    <row r="80" spans="1:5" x14ac:dyDescent="0.25">
      <c r="A80" s="128"/>
      <c r="B80" s="128"/>
      <c r="C80" s="128"/>
      <c r="D80" s="128"/>
      <c r="E80" s="128"/>
    </row>
    <row r="81" spans="1:5" x14ac:dyDescent="0.25">
      <c r="A81" s="128"/>
      <c r="B81" s="128"/>
      <c r="C81" s="128"/>
      <c r="D81" s="128"/>
      <c r="E81" s="128"/>
    </row>
    <row r="82" spans="1:5" x14ac:dyDescent="0.25">
      <c r="A82" s="128"/>
      <c r="B82" s="128"/>
      <c r="C82" s="128"/>
      <c r="D82" s="128"/>
      <c r="E82" s="128"/>
    </row>
    <row r="83" spans="1:5" x14ac:dyDescent="0.25">
      <c r="A83" s="128"/>
      <c r="B83" s="128"/>
      <c r="C83" s="128"/>
      <c r="D83" s="128"/>
      <c r="E83" s="128"/>
    </row>
    <row r="84" spans="1:5" x14ac:dyDescent="0.25">
      <c r="A84" s="128"/>
      <c r="B84" s="128"/>
      <c r="C84" s="128"/>
      <c r="D84" s="128"/>
      <c r="E84" s="128"/>
    </row>
    <row r="85" spans="1:5" x14ac:dyDescent="0.25">
      <c r="A85" s="128"/>
      <c r="B85" s="128"/>
      <c r="C85" s="128"/>
      <c r="D85" s="128"/>
      <c r="E85" s="128"/>
    </row>
    <row r="86" spans="1:5" x14ac:dyDescent="0.25">
      <c r="A86" s="128"/>
      <c r="B86" s="128"/>
      <c r="C86" s="128"/>
      <c r="D86" s="128"/>
      <c r="E86" s="128"/>
    </row>
    <row r="87" spans="1:5" x14ac:dyDescent="0.25">
      <c r="A87" s="128"/>
      <c r="B87" s="128"/>
      <c r="C87" s="128"/>
      <c r="D87" s="128"/>
      <c r="E87" s="128"/>
    </row>
    <row r="88" spans="1:5" x14ac:dyDescent="0.25">
      <c r="A88" s="128"/>
      <c r="B88" s="128"/>
      <c r="C88" s="128"/>
      <c r="D88" s="128"/>
      <c r="E88" s="128"/>
    </row>
    <row r="89" spans="1:5" x14ac:dyDescent="0.25">
      <c r="A89" s="128"/>
      <c r="B89" s="128"/>
      <c r="C89" s="128"/>
      <c r="D89" s="128"/>
      <c r="E89" s="128"/>
    </row>
    <row r="90" spans="1:5" x14ac:dyDescent="0.25">
      <c r="A90" s="128"/>
      <c r="B90" s="128"/>
      <c r="C90" s="128"/>
      <c r="D90" s="128"/>
      <c r="E90" s="128"/>
    </row>
    <row r="91" spans="1:5" x14ac:dyDescent="0.25">
      <c r="A91" s="128"/>
      <c r="B91" s="128"/>
      <c r="C91" s="128"/>
      <c r="D91" s="128"/>
      <c r="E91" s="128"/>
    </row>
    <row r="92" spans="1:5" x14ac:dyDescent="0.25">
      <c r="A92" s="128"/>
      <c r="B92" s="128"/>
      <c r="C92" s="128"/>
      <c r="D92" s="128"/>
      <c r="E92" s="128"/>
    </row>
    <row r="93" spans="1:5" x14ac:dyDescent="0.25">
      <c r="A93" s="128"/>
      <c r="B93" s="128"/>
      <c r="C93" s="128"/>
      <c r="D93" s="128"/>
      <c r="E93" s="128"/>
    </row>
    <row r="94" spans="1:5" x14ac:dyDescent="0.25">
      <c r="A94" s="128"/>
      <c r="B94" s="128"/>
      <c r="C94" s="128"/>
      <c r="D94" s="128"/>
      <c r="E94" s="128"/>
    </row>
    <row r="95" spans="1:5" x14ac:dyDescent="0.25">
      <c r="A95" s="41"/>
      <c r="B95" s="41"/>
      <c r="C95" s="41"/>
    </row>
    <row r="96" spans="1:5" x14ac:dyDescent="0.25">
      <c r="A96" s="41"/>
      <c r="B96" s="41"/>
      <c r="C96" s="41"/>
    </row>
    <row r="97" spans="1:3" x14ac:dyDescent="0.25">
      <c r="A97" s="41"/>
      <c r="B97" s="41"/>
      <c r="C97" s="41"/>
    </row>
    <row r="98" spans="1:3" x14ac:dyDescent="0.25">
      <c r="A98" s="41"/>
      <c r="B98" s="41"/>
      <c r="C98" s="41"/>
    </row>
    <row r="99" spans="1:3" x14ac:dyDescent="0.25">
      <c r="A99" s="41"/>
      <c r="B99" s="41"/>
      <c r="C99" s="41"/>
    </row>
    <row r="100" spans="1:3" x14ac:dyDescent="0.25">
      <c r="A100" s="41"/>
      <c r="B100" s="41"/>
      <c r="C100" s="41"/>
    </row>
    <row r="119" spans="1:5" x14ac:dyDescent="0.25">
      <c r="A119" s="96"/>
      <c r="B119" s="96"/>
      <c r="C119" s="96"/>
      <c r="D119" s="96"/>
      <c r="E119" s="96"/>
    </row>
    <row r="120" spans="1:5" x14ac:dyDescent="0.25">
      <c r="A120" s="96"/>
      <c r="B120" s="96"/>
      <c r="C120" s="96"/>
      <c r="D120" s="96"/>
      <c r="E120" s="96"/>
    </row>
    <row r="121" spans="1:5" x14ac:dyDescent="0.25">
      <c r="A121" s="96"/>
      <c r="B121" s="96"/>
      <c r="C121" s="96"/>
      <c r="D121" s="96"/>
      <c r="E121" s="96"/>
    </row>
    <row r="122" spans="1:5" x14ac:dyDescent="0.25">
      <c r="A122" s="96"/>
      <c r="B122" s="96"/>
      <c r="C122" s="96"/>
      <c r="D122" s="96"/>
      <c r="E122" s="96"/>
    </row>
    <row r="123" spans="1:5" x14ac:dyDescent="0.25">
      <c r="A123" s="96"/>
      <c r="B123" s="96"/>
      <c r="C123" s="96"/>
      <c r="D123" s="96"/>
      <c r="E123" s="96"/>
    </row>
    <row r="124" spans="1:5" x14ac:dyDescent="0.25">
      <c r="A124" s="96"/>
      <c r="B124" s="96"/>
      <c r="C124" s="96"/>
      <c r="D124" s="96"/>
      <c r="E124" s="96"/>
    </row>
    <row r="125" spans="1:5" x14ac:dyDescent="0.25">
      <c r="A125" s="96"/>
      <c r="B125" s="96"/>
      <c r="C125" s="96"/>
      <c r="D125" s="96"/>
      <c r="E125" s="96"/>
    </row>
    <row r="126" spans="1:5" x14ac:dyDescent="0.25">
      <c r="A126" s="96"/>
      <c r="B126" s="96"/>
      <c r="C126" s="96"/>
      <c r="D126" s="96"/>
      <c r="E126" s="96"/>
    </row>
    <row r="127" spans="1:5" x14ac:dyDescent="0.25">
      <c r="A127" s="96"/>
      <c r="B127" s="96"/>
      <c r="C127" s="96"/>
      <c r="D127" s="96"/>
      <c r="E127" s="96"/>
    </row>
    <row r="128" spans="1:5" x14ac:dyDescent="0.25">
      <c r="A128" s="96"/>
      <c r="B128" s="96"/>
      <c r="C128" s="96"/>
      <c r="D128" s="96"/>
      <c r="E128" s="96"/>
    </row>
    <row r="129" spans="1:5" x14ac:dyDescent="0.25">
      <c r="A129" s="96"/>
      <c r="B129" s="96"/>
      <c r="C129" s="96"/>
      <c r="D129" s="96"/>
      <c r="E129" s="96"/>
    </row>
    <row r="130" spans="1:5" x14ac:dyDescent="0.25">
      <c r="A130" s="96"/>
      <c r="B130" s="96"/>
      <c r="C130" s="96"/>
      <c r="D130" s="96"/>
      <c r="E130" s="96"/>
    </row>
    <row r="131" spans="1:5" x14ac:dyDescent="0.25">
      <c r="A131" s="96"/>
      <c r="B131" s="96"/>
      <c r="C131" s="96"/>
      <c r="D131" s="96"/>
      <c r="E131" s="96"/>
    </row>
    <row r="132" spans="1:5" x14ac:dyDescent="0.25">
      <c r="A132" s="96"/>
      <c r="B132" s="96"/>
      <c r="C132" s="96"/>
      <c r="D132" s="96"/>
      <c r="E132" s="96"/>
    </row>
    <row r="133" spans="1:5" x14ac:dyDescent="0.25">
      <c r="A133" s="96"/>
      <c r="B133" s="96"/>
      <c r="C133" s="96"/>
      <c r="D133" s="96"/>
      <c r="E133" s="96"/>
    </row>
    <row r="134" spans="1:5" x14ac:dyDescent="0.25">
      <c r="A134" s="96"/>
      <c r="B134" s="96"/>
      <c r="C134" s="96"/>
      <c r="D134" s="96"/>
      <c r="E134" s="96"/>
    </row>
    <row r="135" spans="1:5" x14ac:dyDescent="0.25">
      <c r="A135" s="96"/>
      <c r="B135" s="96"/>
      <c r="C135" s="96"/>
      <c r="D135" s="96"/>
      <c r="E135" s="96"/>
    </row>
    <row r="136" spans="1:5" x14ac:dyDescent="0.25">
      <c r="A136" s="96"/>
      <c r="B136" s="96"/>
      <c r="C136" s="96"/>
      <c r="D136" s="96"/>
      <c r="E136" s="96"/>
    </row>
    <row r="137" spans="1:5" x14ac:dyDescent="0.25">
      <c r="A137" s="96"/>
      <c r="B137" s="96"/>
      <c r="C137" s="96"/>
      <c r="D137" s="96"/>
      <c r="E137" s="96"/>
    </row>
    <row r="138" spans="1:5" x14ac:dyDescent="0.25">
      <c r="A138" s="96"/>
      <c r="B138" s="96"/>
      <c r="C138" s="96"/>
      <c r="D138" s="96"/>
      <c r="E138" s="96"/>
    </row>
    <row r="139" spans="1:5" x14ac:dyDescent="0.25">
      <c r="A139" s="96"/>
      <c r="B139" s="96"/>
      <c r="C139" s="96"/>
      <c r="D139" s="96"/>
      <c r="E139" s="96"/>
    </row>
    <row r="140" spans="1:5" x14ac:dyDescent="0.25">
      <c r="A140" s="96"/>
      <c r="B140" s="96"/>
      <c r="C140" s="96"/>
      <c r="D140" s="96"/>
      <c r="E140" s="96"/>
    </row>
    <row r="141" spans="1:5" x14ac:dyDescent="0.25">
      <c r="A141" s="96"/>
      <c r="B141" s="96"/>
      <c r="C141" s="96"/>
      <c r="D141" s="96"/>
      <c r="E141" s="96"/>
    </row>
    <row r="142" spans="1:5" x14ac:dyDescent="0.25">
      <c r="A142" s="96"/>
      <c r="B142" s="96"/>
      <c r="C142" s="96"/>
      <c r="D142" s="96"/>
      <c r="E142" s="96"/>
    </row>
    <row r="170" spans="1:5" x14ac:dyDescent="0.25">
      <c r="A170" s="96"/>
      <c r="B170" s="96"/>
      <c r="C170" s="96"/>
      <c r="D170" s="96"/>
      <c r="E170" s="96"/>
    </row>
    <row r="171" spans="1:5" x14ac:dyDescent="0.25">
      <c r="A171" s="96"/>
      <c r="B171" s="96"/>
      <c r="C171" s="96"/>
      <c r="D171" s="96"/>
      <c r="E171" s="96"/>
    </row>
    <row r="172" spans="1:5" x14ac:dyDescent="0.25">
      <c r="A172" s="96"/>
      <c r="B172" s="96"/>
      <c r="C172" s="96"/>
      <c r="D172" s="96"/>
      <c r="E172" s="96"/>
    </row>
    <row r="173" spans="1:5" x14ac:dyDescent="0.25">
      <c r="A173" s="96"/>
      <c r="B173" s="96"/>
      <c r="C173" s="96"/>
      <c r="D173" s="96"/>
      <c r="E173" s="96"/>
    </row>
    <row r="174" spans="1:5" x14ac:dyDescent="0.25">
      <c r="A174" s="96"/>
      <c r="B174" s="96"/>
      <c r="C174" s="96"/>
      <c r="D174" s="96"/>
      <c r="E174" s="96"/>
    </row>
    <row r="175" spans="1:5" x14ac:dyDescent="0.25">
      <c r="A175" s="96"/>
      <c r="B175" s="96"/>
      <c r="C175" s="96"/>
      <c r="D175" s="96"/>
      <c r="E175" s="96"/>
    </row>
    <row r="176" spans="1:5" x14ac:dyDescent="0.25">
      <c r="A176" s="96"/>
      <c r="B176" s="96"/>
      <c r="C176" s="96"/>
      <c r="D176" s="96"/>
      <c r="E176" s="96"/>
    </row>
    <row r="177" spans="1:5" x14ac:dyDescent="0.25">
      <c r="A177" s="96"/>
      <c r="B177" s="96"/>
      <c r="C177" s="96"/>
      <c r="D177" s="96"/>
      <c r="E177" s="96"/>
    </row>
    <row r="178" spans="1:5" x14ac:dyDescent="0.25">
      <c r="A178" s="96"/>
      <c r="B178" s="96"/>
      <c r="C178" s="96"/>
      <c r="D178" s="96"/>
      <c r="E178" s="96"/>
    </row>
    <row r="179" spans="1:5" x14ac:dyDescent="0.25">
      <c r="A179" s="96"/>
      <c r="B179" s="96"/>
      <c r="C179" s="96"/>
      <c r="D179" s="96"/>
      <c r="E179" s="96"/>
    </row>
    <row r="180" spans="1:5" x14ac:dyDescent="0.25">
      <c r="A180" s="96"/>
      <c r="B180" s="96"/>
      <c r="C180" s="96"/>
      <c r="D180" s="96"/>
      <c r="E180" s="96"/>
    </row>
    <row r="181" spans="1:5" x14ac:dyDescent="0.25">
      <c r="A181" s="96"/>
      <c r="B181" s="96"/>
      <c r="C181" s="96"/>
      <c r="D181" s="96"/>
      <c r="E181" s="96"/>
    </row>
    <row r="182" spans="1:5" x14ac:dyDescent="0.25">
      <c r="A182" s="96"/>
      <c r="B182" s="96"/>
      <c r="C182" s="96"/>
      <c r="D182" s="96"/>
      <c r="E182" s="96"/>
    </row>
    <row r="183" spans="1:5" x14ac:dyDescent="0.25">
      <c r="A183" s="96"/>
      <c r="B183" s="96"/>
      <c r="C183" s="96"/>
      <c r="D183" s="96"/>
      <c r="E183" s="96"/>
    </row>
    <row r="184" spans="1:5" x14ac:dyDescent="0.25">
      <c r="A184" s="96"/>
      <c r="B184" s="96"/>
      <c r="C184" s="96"/>
      <c r="D184" s="96"/>
      <c r="E184" s="96"/>
    </row>
    <row r="185" spans="1:5" x14ac:dyDescent="0.25">
      <c r="A185" s="96"/>
      <c r="B185" s="96"/>
      <c r="C185" s="96"/>
      <c r="D185" s="96"/>
      <c r="E185" s="96"/>
    </row>
    <row r="186" spans="1:5" x14ac:dyDescent="0.25">
      <c r="A186" s="96"/>
      <c r="B186" s="96"/>
      <c r="C186" s="96"/>
      <c r="D186" s="96"/>
      <c r="E186" s="96"/>
    </row>
    <row r="187" spans="1:5" x14ac:dyDescent="0.25">
      <c r="A187" s="96"/>
      <c r="B187" s="96"/>
      <c r="C187" s="96"/>
      <c r="D187" s="96"/>
      <c r="E187" s="96"/>
    </row>
    <row r="188" spans="1:5" x14ac:dyDescent="0.25">
      <c r="A188" s="96"/>
      <c r="B188" s="96"/>
      <c r="C188" s="96"/>
      <c r="D188" s="96"/>
      <c r="E188" s="96"/>
    </row>
    <row r="189" spans="1:5" x14ac:dyDescent="0.25">
      <c r="A189" s="96"/>
      <c r="B189" s="96"/>
      <c r="C189" s="96"/>
      <c r="D189" s="96"/>
      <c r="E189" s="96"/>
    </row>
    <row r="190" spans="1:5" x14ac:dyDescent="0.25">
      <c r="A190" s="96"/>
      <c r="B190" s="96"/>
      <c r="C190" s="96"/>
      <c r="D190" s="96"/>
      <c r="E190" s="96"/>
    </row>
    <row r="191" spans="1:5" x14ac:dyDescent="0.25">
      <c r="A191" s="96"/>
      <c r="B191" s="96"/>
      <c r="C191" s="96"/>
      <c r="D191" s="96"/>
      <c r="E191" s="96"/>
    </row>
    <row r="192" spans="1:5" x14ac:dyDescent="0.25">
      <c r="A192" s="96"/>
      <c r="B192" s="96"/>
      <c r="C192" s="96"/>
      <c r="D192" s="96"/>
      <c r="E192" s="96"/>
    </row>
    <row r="193" spans="1:5" x14ac:dyDescent="0.25">
      <c r="A193" s="96"/>
      <c r="B193" s="96"/>
      <c r="C193" s="96"/>
      <c r="D193" s="96"/>
      <c r="E193" s="96"/>
    </row>
    <row r="194" spans="1:5" x14ac:dyDescent="0.25">
      <c r="A194" s="96"/>
      <c r="B194" s="96"/>
      <c r="C194" s="96"/>
      <c r="D194" s="96"/>
      <c r="E194" s="96"/>
    </row>
    <row r="195" spans="1:5" x14ac:dyDescent="0.25">
      <c r="A195" s="96"/>
      <c r="B195" s="96"/>
      <c r="C195" s="96"/>
      <c r="D195" s="96"/>
      <c r="E195" s="96"/>
    </row>
    <row r="196" spans="1:5" x14ac:dyDescent="0.25">
      <c r="A196" s="96"/>
      <c r="B196" s="96"/>
      <c r="C196" s="96"/>
      <c r="D196" s="96"/>
      <c r="E196" s="96"/>
    </row>
    <row r="197" spans="1:5" x14ac:dyDescent="0.25">
      <c r="A197" s="96"/>
      <c r="B197" s="96"/>
      <c r="C197" s="96"/>
      <c r="D197" s="96"/>
      <c r="E197" s="96"/>
    </row>
    <row r="198" spans="1:5" x14ac:dyDescent="0.25">
      <c r="A198" s="96"/>
      <c r="B198" s="96"/>
      <c r="C198" s="96"/>
      <c r="D198" s="96"/>
      <c r="E198" s="96"/>
    </row>
    <row r="199" spans="1:5" x14ac:dyDescent="0.25">
      <c r="A199" s="96"/>
      <c r="B199" s="96"/>
      <c r="C199" s="96"/>
      <c r="D199" s="96"/>
      <c r="E199" s="96"/>
    </row>
    <row r="200" spans="1:5" x14ac:dyDescent="0.25">
      <c r="A200" s="96"/>
      <c r="B200" s="96"/>
      <c r="C200" s="96"/>
      <c r="D200" s="96"/>
      <c r="E200" s="96"/>
    </row>
    <row r="201" spans="1:5" x14ac:dyDescent="0.25">
      <c r="A201" s="96"/>
      <c r="B201" s="96"/>
      <c r="C201" s="96"/>
      <c r="D201" s="96"/>
      <c r="E201" s="96"/>
    </row>
    <row r="230" spans="1:5" x14ac:dyDescent="0.25">
      <c r="A230" s="43"/>
      <c r="B230" s="43"/>
      <c r="C230" s="43"/>
      <c r="D230" s="43"/>
      <c r="E230" s="43"/>
    </row>
    <row r="231" spans="1:5" x14ac:dyDescent="0.25">
      <c r="A231" s="96"/>
      <c r="B231" s="96"/>
      <c r="C231" s="96"/>
      <c r="D231" s="96"/>
      <c r="E231" s="96"/>
    </row>
    <row r="232" spans="1:5" x14ac:dyDescent="0.25">
      <c r="A232" s="96"/>
      <c r="B232" s="96"/>
      <c r="C232" s="96"/>
      <c r="D232" s="96"/>
      <c r="E232" s="96"/>
    </row>
    <row r="233" spans="1:5" x14ac:dyDescent="0.25">
      <c r="A233" s="96"/>
      <c r="B233" s="96"/>
      <c r="C233" s="96"/>
      <c r="D233" s="96"/>
      <c r="E233" s="96"/>
    </row>
    <row r="234" spans="1:5" x14ac:dyDescent="0.25">
      <c r="A234" s="96"/>
      <c r="B234" s="96"/>
      <c r="C234" s="96"/>
      <c r="D234" s="96"/>
      <c r="E234" s="96"/>
    </row>
    <row r="235" spans="1:5" x14ac:dyDescent="0.25">
      <c r="A235" s="96"/>
      <c r="B235" s="96"/>
      <c r="C235" s="96"/>
      <c r="D235" s="96"/>
      <c r="E235" s="96"/>
    </row>
    <row r="236" spans="1:5" x14ac:dyDescent="0.25">
      <c r="A236" s="96"/>
      <c r="B236" s="96"/>
      <c r="C236" s="96"/>
      <c r="D236" s="96"/>
      <c r="E236" s="96"/>
    </row>
    <row r="237" spans="1:5" x14ac:dyDescent="0.25">
      <c r="A237" s="96"/>
      <c r="B237" s="96"/>
      <c r="C237" s="96"/>
      <c r="D237" s="96"/>
      <c r="E237" s="96"/>
    </row>
    <row r="238" spans="1:5" x14ac:dyDescent="0.25">
      <c r="A238" s="96"/>
      <c r="B238" s="96"/>
      <c r="C238" s="96"/>
      <c r="D238" s="96"/>
      <c r="E238" s="96"/>
    </row>
    <row r="239" spans="1:5" x14ac:dyDescent="0.25">
      <c r="A239" s="96"/>
      <c r="B239" s="96"/>
      <c r="C239" s="96"/>
      <c r="D239" s="96"/>
      <c r="E239" s="96"/>
    </row>
    <row r="240" spans="1:5" x14ac:dyDescent="0.25">
      <c r="A240" s="96"/>
      <c r="B240" s="96"/>
      <c r="C240" s="96"/>
      <c r="D240" s="96"/>
      <c r="E240" s="96"/>
    </row>
    <row r="241" spans="1:5" x14ac:dyDescent="0.25">
      <c r="A241" s="96"/>
      <c r="B241" s="96"/>
      <c r="C241" s="96"/>
      <c r="D241" s="96"/>
      <c r="E241" s="96"/>
    </row>
    <row r="242" spans="1:5" x14ac:dyDescent="0.25">
      <c r="A242" s="96"/>
      <c r="B242" s="96"/>
      <c r="C242" s="96"/>
      <c r="D242" s="96"/>
      <c r="E242" s="96"/>
    </row>
    <row r="243" spans="1:5" x14ac:dyDescent="0.25">
      <c r="A243" s="96"/>
      <c r="B243" s="96"/>
      <c r="C243" s="96"/>
      <c r="D243" s="96"/>
      <c r="E243" s="96"/>
    </row>
    <row r="244" spans="1:5" x14ac:dyDescent="0.25">
      <c r="A244" s="96"/>
      <c r="B244" s="96"/>
      <c r="C244" s="96"/>
      <c r="D244" s="96"/>
      <c r="E244" s="96"/>
    </row>
    <row r="245" spans="1:5" x14ac:dyDescent="0.25">
      <c r="A245" s="96"/>
      <c r="B245" s="96"/>
      <c r="C245" s="96"/>
      <c r="D245" s="96"/>
      <c r="E245" s="96"/>
    </row>
    <row r="246" spans="1:5" x14ac:dyDescent="0.25">
      <c r="A246" s="96"/>
      <c r="B246" s="96"/>
      <c r="C246" s="96"/>
      <c r="D246" s="96"/>
      <c r="E246" s="96"/>
    </row>
    <row r="247" spans="1:5" x14ac:dyDescent="0.25">
      <c r="A247" s="96"/>
      <c r="B247" s="96"/>
      <c r="C247" s="96"/>
      <c r="D247" s="96"/>
      <c r="E247" s="96"/>
    </row>
    <row r="248" spans="1:5" x14ac:dyDescent="0.25">
      <c r="A248" s="96"/>
      <c r="B248" s="96"/>
      <c r="C248" s="96"/>
      <c r="D248" s="96"/>
      <c r="E248" s="96"/>
    </row>
    <row r="249" spans="1:5" x14ac:dyDescent="0.25">
      <c r="A249" s="96"/>
      <c r="B249" s="96"/>
      <c r="C249" s="96"/>
      <c r="D249" s="96"/>
      <c r="E249" s="96"/>
    </row>
    <row r="250" spans="1:5" x14ac:dyDescent="0.25">
      <c r="A250" s="96"/>
      <c r="B250" s="96"/>
      <c r="C250" s="96"/>
      <c r="D250" s="96"/>
      <c r="E250" s="96"/>
    </row>
    <row r="251" spans="1:5" x14ac:dyDescent="0.25">
      <c r="A251" s="96"/>
      <c r="B251" s="96"/>
      <c r="C251" s="96"/>
      <c r="D251" s="96"/>
      <c r="E251" s="96"/>
    </row>
    <row r="252" spans="1:5" x14ac:dyDescent="0.25">
      <c r="A252" s="96"/>
      <c r="B252" s="96"/>
      <c r="C252" s="96"/>
      <c r="D252" s="96"/>
      <c r="E252" s="96"/>
    </row>
    <row r="253" spans="1:5" x14ac:dyDescent="0.25">
      <c r="A253" s="96"/>
      <c r="B253" s="96"/>
      <c r="C253" s="96"/>
      <c r="D253" s="96"/>
      <c r="E253" s="96"/>
    </row>
    <row r="254" spans="1:5" x14ac:dyDescent="0.25">
      <c r="A254" s="96"/>
      <c r="B254" s="96"/>
      <c r="C254" s="96"/>
      <c r="D254" s="96"/>
      <c r="E254" s="96"/>
    </row>
    <row r="255" spans="1:5" x14ac:dyDescent="0.25">
      <c r="A255" s="96"/>
      <c r="B255" s="96"/>
      <c r="C255" s="96"/>
      <c r="D255" s="96"/>
      <c r="E255" s="96"/>
    </row>
    <row r="283" spans="1:5" x14ac:dyDescent="0.25">
      <c r="A283" s="43"/>
      <c r="B283" s="43"/>
      <c r="C283" s="43"/>
      <c r="D283" s="43"/>
      <c r="E283" s="43"/>
    </row>
    <row r="284" spans="1:5" x14ac:dyDescent="0.25">
      <c r="A284" s="43"/>
      <c r="B284" s="43"/>
      <c r="C284" s="43"/>
      <c r="D284" s="43"/>
      <c r="E284" s="43"/>
    </row>
    <row r="285" spans="1:5" x14ac:dyDescent="0.25">
      <c r="A285" s="43"/>
      <c r="B285" s="43"/>
      <c r="C285" s="43"/>
      <c r="D285" s="43"/>
      <c r="E285" s="43"/>
    </row>
    <row r="286" spans="1:5" x14ac:dyDescent="0.25">
      <c r="A286" s="43"/>
      <c r="B286" s="43"/>
      <c r="C286" s="43"/>
      <c r="D286" s="43"/>
      <c r="E286" s="43"/>
    </row>
    <row r="287" spans="1:5" x14ac:dyDescent="0.25">
      <c r="A287" s="43"/>
      <c r="B287" s="43"/>
      <c r="C287" s="43"/>
      <c r="D287" s="43"/>
      <c r="E287" s="43"/>
    </row>
    <row r="288" spans="1:5" x14ac:dyDescent="0.25">
      <c r="A288" s="96"/>
      <c r="B288" s="96"/>
      <c r="C288" s="96"/>
      <c r="D288" s="96"/>
      <c r="E288" s="96"/>
    </row>
    <row r="289" spans="1:5" x14ac:dyDescent="0.25">
      <c r="A289" s="96"/>
      <c r="B289" s="96"/>
      <c r="C289" s="96"/>
      <c r="D289" s="96"/>
      <c r="E289" s="96"/>
    </row>
    <row r="290" spans="1:5" x14ac:dyDescent="0.25">
      <c r="A290" s="96"/>
      <c r="B290" s="96"/>
      <c r="C290" s="96"/>
      <c r="D290" s="96"/>
      <c r="E290" s="96"/>
    </row>
    <row r="291" spans="1:5" x14ac:dyDescent="0.25">
      <c r="A291" s="96"/>
      <c r="B291" s="96"/>
      <c r="C291" s="96"/>
      <c r="D291" s="96"/>
      <c r="E291" s="96"/>
    </row>
    <row r="292" spans="1:5" x14ac:dyDescent="0.25">
      <c r="A292" s="96"/>
      <c r="B292" s="96"/>
      <c r="C292" s="96"/>
      <c r="D292" s="96"/>
      <c r="E292" s="96"/>
    </row>
    <row r="293" spans="1:5" x14ac:dyDescent="0.25">
      <c r="A293" s="96"/>
      <c r="B293" s="96"/>
      <c r="C293" s="96"/>
      <c r="D293" s="96"/>
      <c r="E293" s="96"/>
    </row>
    <row r="294" spans="1:5" x14ac:dyDescent="0.25">
      <c r="A294" s="96"/>
      <c r="B294" s="96"/>
      <c r="C294" s="96"/>
      <c r="D294" s="96"/>
      <c r="E294" s="96"/>
    </row>
    <row r="295" spans="1:5" x14ac:dyDescent="0.25">
      <c r="A295" s="96"/>
      <c r="B295" s="96"/>
      <c r="C295" s="96"/>
      <c r="D295" s="96"/>
      <c r="E295" s="96"/>
    </row>
    <row r="296" spans="1:5" x14ac:dyDescent="0.25">
      <c r="A296" s="96"/>
      <c r="B296" s="96"/>
      <c r="C296" s="96"/>
      <c r="D296" s="96"/>
      <c r="E296" s="96"/>
    </row>
    <row r="297" spans="1:5" x14ac:dyDescent="0.25">
      <c r="A297" s="96"/>
      <c r="B297" s="96"/>
      <c r="C297" s="96"/>
      <c r="D297" s="96"/>
      <c r="E297" s="96"/>
    </row>
    <row r="298" spans="1:5" x14ac:dyDescent="0.25">
      <c r="A298" s="96"/>
      <c r="B298" s="96"/>
      <c r="C298" s="96"/>
      <c r="D298" s="96"/>
      <c r="E298" s="96"/>
    </row>
    <row r="299" spans="1:5" x14ac:dyDescent="0.25">
      <c r="A299" s="96"/>
      <c r="B299" s="96"/>
      <c r="C299" s="96"/>
      <c r="D299" s="96"/>
      <c r="E299" s="96"/>
    </row>
    <row r="300" spans="1:5" x14ac:dyDescent="0.25">
      <c r="A300" s="96"/>
      <c r="B300" s="96"/>
      <c r="C300" s="96"/>
      <c r="D300" s="96"/>
      <c r="E300" s="96"/>
    </row>
    <row r="301" spans="1:5" x14ac:dyDescent="0.25">
      <c r="A301" s="96"/>
      <c r="B301" s="96"/>
      <c r="C301" s="96"/>
      <c r="D301" s="96"/>
      <c r="E301" s="96"/>
    </row>
    <row r="302" spans="1:5" x14ac:dyDescent="0.25">
      <c r="A302" s="43"/>
      <c r="B302" s="43"/>
      <c r="C302" s="43"/>
      <c r="D302" s="43"/>
      <c r="E302" s="43"/>
    </row>
    <row r="303" spans="1:5" x14ac:dyDescent="0.25">
      <c r="A303" s="43"/>
      <c r="B303" s="43"/>
      <c r="C303" s="43"/>
      <c r="D303" s="43"/>
      <c r="E303" s="43"/>
    </row>
    <row r="336" spans="1:8" x14ac:dyDescent="0.25">
      <c r="A336" s="96"/>
      <c r="B336" s="96"/>
      <c r="C336" s="96"/>
      <c r="D336" s="96"/>
      <c r="E336" s="96"/>
      <c r="F336" s="96"/>
      <c r="G336" s="96"/>
      <c r="H336" s="96"/>
    </row>
    <row r="337" spans="1:8" x14ac:dyDescent="0.25">
      <c r="A337" s="96"/>
      <c r="B337" s="96"/>
      <c r="C337" s="96"/>
      <c r="D337" s="96"/>
      <c r="E337" s="96"/>
      <c r="F337" s="96"/>
      <c r="G337" s="96"/>
      <c r="H337" s="96"/>
    </row>
    <row r="338" spans="1:8" x14ac:dyDescent="0.25">
      <c r="A338" s="96"/>
      <c r="B338" s="96"/>
      <c r="C338" s="96"/>
      <c r="D338" s="96"/>
      <c r="E338" s="96"/>
      <c r="F338" s="96"/>
      <c r="G338" s="96"/>
      <c r="H338" s="96"/>
    </row>
    <row r="339" spans="1:8" x14ac:dyDescent="0.25">
      <c r="A339" s="96"/>
      <c r="B339" s="96"/>
      <c r="C339" s="96"/>
      <c r="D339" s="96"/>
      <c r="E339" s="96"/>
      <c r="F339" s="96"/>
      <c r="G339" s="96"/>
      <c r="H339" s="96"/>
    </row>
    <row r="340" spans="1:8" x14ac:dyDescent="0.25">
      <c r="A340" s="96"/>
      <c r="B340" s="96"/>
      <c r="C340" s="96"/>
      <c r="D340" s="96"/>
      <c r="E340" s="96"/>
      <c r="F340" s="96"/>
      <c r="G340" s="96"/>
      <c r="H340" s="96"/>
    </row>
    <row r="341" spans="1:8" x14ac:dyDescent="0.25">
      <c r="A341" s="96"/>
      <c r="B341" s="96"/>
      <c r="C341" s="96"/>
      <c r="D341" s="96"/>
      <c r="E341" s="96"/>
      <c r="F341" s="96"/>
      <c r="G341" s="96"/>
      <c r="H341" s="96"/>
    </row>
    <row r="342" spans="1:8" x14ac:dyDescent="0.25">
      <c r="A342" s="96"/>
      <c r="B342" s="96"/>
      <c r="C342" s="96"/>
      <c r="D342" s="96"/>
      <c r="E342" s="96"/>
      <c r="F342" s="96"/>
      <c r="G342" s="96"/>
      <c r="H342" s="96"/>
    </row>
    <row r="343" spans="1:8" x14ac:dyDescent="0.25">
      <c r="A343" s="96"/>
      <c r="B343" s="96"/>
      <c r="C343" s="96"/>
      <c r="D343" s="96"/>
      <c r="E343" s="96"/>
      <c r="F343" s="96"/>
      <c r="G343" s="96"/>
      <c r="H343" s="96"/>
    </row>
    <row r="344" spans="1:8" x14ac:dyDescent="0.25">
      <c r="A344" s="96"/>
      <c r="B344" s="96"/>
      <c r="C344" s="96"/>
      <c r="D344" s="96"/>
      <c r="E344" s="96"/>
      <c r="F344" s="96"/>
      <c r="G344" s="96"/>
      <c r="H344" s="96"/>
    </row>
    <row r="345" spans="1:8" x14ac:dyDescent="0.25">
      <c r="A345" s="96"/>
      <c r="B345" s="96"/>
      <c r="C345" s="96"/>
      <c r="D345" s="96"/>
      <c r="E345" s="96"/>
      <c r="F345" s="96"/>
      <c r="G345" s="96"/>
      <c r="H345" s="96"/>
    </row>
    <row r="346" spans="1:8" x14ac:dyDescent="0.25">
      <c r="A346" s="96"/>
      <c r="B346" s="96"/>
      <c r="C346" s="96"/>
      <c r="D346" s="96"/>
      <c r="E346" s="96"/>
      <c r="F346" s="96"/>
      <c r="G346" s="96"/>
      <c r="H346" s="96"/>
    </row>
    <row r="347" spans="1:8" x14ac:dyDescent="0.25">
      <c r="A347" s="96"/>
      <c r="B347" s="96"/>
      <c r="C347" s="96"/>
      <c r="D347" s="96"/>
      <c r="E347" s="96"/>
      <c r="F347" s="96"/>
      <c r="G347" s="96"/>
      <c r="H347" s="96"/>
    </row>
    <row r="348" spans="1:8" x14ac:dyDescent="0.25">
      <c r="A348" s="96"/>
      <c r="B348" s="96"/>
      <c r="C348" s="96"/>
      <c r="D348" s="96"/>
      <c r="E348" s="96"/>
      <c r="F348" s="96"/>
      <c r="G348" s="96"/>
      <c r="H348" s="96"/>
    </row>
    <row r="349" spans="1:8" x14ac:dyDescent="0.25">
      <c r="A349" s="96"/>
      <c r="B349" s="96"/>
      <c r="C349" s="96"/>
      <c r="D349" s="96"/>
      <c r="E349" s="96"/>
      <c r="F349" s="96"/>
      <c r="G349" s="96"/>
      <c r="H349" s="96"/>
    </row>
    <row r="350" spans="1:8" x14ac:dyDescent="0.25">
      <c r="A350" s="96"/>
      <c r="B350" s="96"/>
      <c r="C350" s="96"/>
      <c r="D350" s="96"/>
      <c r="E350" s="96"/>
      <c r="F350" s="96"/>
      <c r="G350" s="96"/>
      <c r="H350" s="96"/>
    </row>
    <row r="351" spans="1:8" x14ac:dyDescent="0.25">
      <c r="A351" s="96"/>
      <c r="B351" s="96"/>
      <c r="C351" s="96"/>
      <c r="D351" s="96"/>
      <c r="E351" s="96"/>
      <c r="F351" s="96"/>
      <c r="G351" s="96"/>
      <c r="H351" s="96"/>
    </row>
    <row r="352" spans="1:8" x14ac:dyDescent="0.25">
      <c r="A352" s="96"/>
      <c r="B352" s="96"/>
      <c r="C352" s="96"/>
      <c r="D352" s="96"/>
      <c r="E352" s="96"/>
      <c r="F352" s="96"/>
      <c r="G352" s="96"/>
      <c r="H352" s="96"/>
    </row>
    <row r="353" spans="1:8" x14ac:dyDescent="0.25">
      <c r="A353" s="96"/>
      <c r="B353" s="96"/>
      <c r="C353" s="96"/>
      <c r="D353" s="96"/>
      <c r="E353" s="96"/>
      <c r="F353" s="96"/>
      <c r="G353" s="96"/>
      <c r="H353" s="96"/>
    </row>
    <row r="354" spans="1:8" x14ac:dyDescent="0.25">
      <c r="A354" s="96"/>
      <c r="B354" s="96"/>
      <c r="C354" s="96"/>
      <c r="D354" s="96"/>
      <c r="E354" s="96"/>
      <c r="F354" s="96"/>
      <c r="G354" s="96"/>
      <c r="H354" s="96"/>
    </row>
    <row r="355" spans="1:8" x14ac:dyDescent="0.25">
      <c r="A355" s="96"/>
      <c r="B355" s="96"/>
      <c r="C355" s="96"/>
      <c r="D355" s="96"/>
      <c r="E355" s="96"/>
      <c r="F355" s="96"/>
      <c r="G355" s="96"/>
      <c r="H355" s="96"/>
    </row>
    <row r="356" spans="1:8" x14ac:dyDescent="0.25">
      <c r="A356" s="96"/>
      <c r="B356" s="96"/>
      <c r="C356" s="96"/>
      <c r="D356" s="96"/>
      <c r="E356" s="96"/>
      <c r="F356" s="96"/>
      <c r="G356" s="96"/>
      <c r="H356" s="96"/>
    </row>
    <row r="357" spans="1:8" x14ac:dyDescent="0.25">
      <c r="A357" s="96"/>
      <c r="B357" s="96"/>
      <c r="C357" s="96"/>
      <c r="D357" s="96"/>
      <c r="E357" s="96"/>
      <c r="F357" s="96"/>
      <c r="G357" s="96"/>
      <c r="H357" s="96"/>
    </row>
    <row r="358" spans="1:8" x14ac:dyDescent="0.25">
      <c r="A358" s="96"/>
      <c r="B358" s="96"/>
      <c r="C358" s="96"/>
      <c r="D358" s="96"/>
      <c r="E358" s="96"/>
      <c r="F358" s="96"/>
      <c r="G358" s="96"/>
      <c r="H358" s="96"/>
    </row>
    <row r="359" spans="1:8" x14ac:dyDescent="0.25">
      <c r="A359" s="96"/>
      <c r="B359" s="96"/>
      <c r="C359" s="96"/>
      <c r="D359" s="96"/>
      <c r="E359" s="96"/>
      <c r="F359" s="96"/>
      <c r="G359" s="96"/>
      <c r="H359" s="96"/>
    </row>
    <row r="360" spans="1:8" x14ac:dyDescent="0.25">
      <c r="A360" s="96"/>
      <c r="B360" s="96"/>
      <c r="C360" s="96"/>
      <c r="D360" s="96"/>
      <c r="E360" s="96"/>
      <c r="F360" s="96"/>
      <c r="G360" s="96"/>
      <c r="H360" s="96"/>
    </row>
    <row r="391" spans="1:8" x14ac:dyDescent="0.25">
      <c r="A391" s="96"/>
      <c r="B391" s="96"/>
      <c r="C391" s="96"/>
      <c r="D391" s="96"/>
      <c r="E391" s="96"/>
      <c r="F391" s="96"/>
      <c r="G391" s="96"/>
      <c r="H391" s="96"/>
    </row>
    <row r="392" spans="1:8" x14ac:dyDescent="0.25">
      <c r="A392" s="96"/>
      <c r="B392" s="96"/>
      <c r="C392" s="96"/>
      <c r="D392" s="96"/>
      <c r="E392" s="96"/>
      <c r="F392" s="96"/>
      <c r="G392" s="96"/>
      <c r="H392" s="96"/>
    </row>
    <row r="393" spans="1:8" x14ac:dyDescent="0.25">
      <c r="A393" s="96"/>
      <c r="B393" s="96"/>
      <c r="C393" s="96"/>
      <c r="D393" s="96"/>
      <c r="E393" s="96"/>
      <c r="F393" s="96"/>
      <c r="G393" s="96"/>
      <c r="H393" s="96"/>
    </row>
    <row r="394" spans="1:8" x14ac:dyDescent="0.25">
      <c r="A394" s="96"/>
      <c r="B394" s="96"/>
      <c r="C394" s="96"/>
      <c r="D394" s="96"/>
      <c r="E394" s="96"/>
      <c r="F394" s="96"/>
      <c r="G394" s="96"/>
      <c r="H394" s="96"/>
    </row>
    <row r="395" spans="1:8" x14ac:dyDescent="0.25">
      <c r="A395" s="96"/>
      <c r="B395" s="96"/>
      <c r="C395" s="96"/>
      <c r="D395" s="96"/>
      <c r="E395" s="96"/>
      <c r="F395" s="96"/>
      <c r="G395" s="96"/>
      <c r="H395" s="96"/>
    </row>
    <row r="396" spans="1:8" x14ac:dyDescent="0.25">
      <c r="A396" s="96"/>
      <c r="B396" s="96"/>
      <c r="C396" s="96"/>
      <c r="D396" s="96"/>
      <c r="E396" s="96"/>
      <c r="F396" s="96"/>
      <c r="G396" s="96"/>
      <c r="H396" s="96"/>
    </row>
    <row r="397" spans="1:8" x14ac:dyDescent="0.25">
      <c r="A397" s="96"/>
      <c r="B397" s="96"/>
      <c r="C397" s="96"/>
      <c r="D397" s="96"/>
      <c r="E397" s="96"/>
      <c r="F397" s="96"/>
      <c r="G397" s="96"/>
      <c r="H397" s="96"/>
    </row>
    <row r="398" spans="1:8" x14ac:dyDescent="0.25">
      <c r="A398" s="96"/>
      <c r="B398" s="96"/>
      <c r="C398" s="96"/>
      <c r="D398" s="96"/>
      <c r="E398" s="96"/>
      <c r="F398" s="96"/>
      <c r="G398" s="96"/>
      <c r="H398" s="96"/>
    </row>
    <row r="399" spans="1:8" x14ac:dyDescent="0.25">
      <c r="A399" s="96"/>
      <c r="B399" s="96"/>
      <c r="C399" s="96"/>
      <c r="D399" s="96"/>
      <c r="E399" s="96"/>
      <c r="F399" s="96"/>
      <c r="G399" s="96"/>
      <c r="H399" s="96"/>
    </row>
    <row r="400" spans="1:8" x14ac:dyDescent="0.25">
      <c r="A400" s="96"/>
      <c r="B400" s="96"/>
      <c r="C400" s="96"/>
      <c r="D400" s="96"/>
      <c r="E400" s="96"/>
      <c r="F400" s="96"/>
      <c r="G400" s="96"/>
      <c r="H400" s="96"/>
    </row>
    <row r="401" spans="1:8" x14ac:dyDescent="0.25">
      <c r="A401" s="96"/>
      <c r="B401" s="96"/>
      <c r="C401" s="96"/>
      <c r="D401" s="96"/>
      <c r="E401" s="96"/>
      <c r="F401" s="96"/>
      <c r="G401" s="96"/>
      <c r="H401" s="96"/>
    </row>
    <row r="402" spans="1:8" x14ac:dyDescent="0.25">
      <c r="A402" s="96"/>
      <c r="B402" s="96"/>
      <c r="C402" s="96"/>
      <c r="D402" s="96"/>
      <c r="E402" s="96"/>
      <c r="F402" s="96"/>
      <c r="G402" s="96"/>
      <c r="H402" s="96"/>
    </row>
    <row r="403" spans="1:8" x14ac:dyDescent="0.25">
      <c r="A403" s="96"/>
      <c r="B403" s="96"/>
      <c r="C403" s="96"/>
      <c r="D403" s="96"/>
      <c r="E403" s="96"/>
      <c r="F403" s="96"/>
      <c r="G403" s="96"/>
      <c r="H403" s="96"/>
    </row>
    <row r="404" spans="1:8" x14ac:dyDescent="0.25">
      <c r="A404" s="96"/>
      <c r="B404" s="96"/>
      <c r="C404" s="96"/>
      <c r="D404" s="96"/>
      <c r="E404" s="96"/>
      <c r="F404" s="96"/>
      <c r="G404" s="96"/>
      <c r="H404" s="96"/>
    </row>
    <row r="405" spans="1:8" x14ac:dyDescent="0.25">
      <c r="A405" s="96"/>
      <c r="B405" s="96"/>
      <c r="C405" s="96"/>
      <c r="D405" s="96"/>
      <c r="E405" s="96"/>
      <c r="F405" s="96"/>
      <c r="G405" s="96"/>
      <c r="H405" s="96"/>
    </row>
    <row r="406" spans="1:8" x14ac:dyDescent="0.25">
      <c r="A406" s="96"/>
      <c r="B406" s="96"/>
      <c r="C406" s="96"/>
      <c r="D406" s="96"/>
      <c r="E406" s="96"/>
      <c r="F406" s="96"/>
      <c r="G406" s="96"/>
      <c r="H406" s="96"/>
    </row>
    <row r="407" spans="1:8" x14ac:dyDescent="0.25">
      <c r="A407" s="96"/>
      <c r="B407" s="96"/>
      <c r="C407" s="96"/>
      <c r="D407" s="96"/>
      <c r="E407" s="96"/>
      <c r="F407" s="96"/>
      <c r="G407" s="96"/>
      <c r="H407" s="96"/>
    </row>
    <row r="408" spans="1:8" x14ac:dyDescent="0.25">
      <c r="A408" s="96"/>
      <c r="B408" s="96"/>
      <c r="C408" s="96"/>
      <c r="D408" s="96"/>
      <c r="E408" s="96"/>
      <c r="F408" s="96"/>
      <c r="G408" s="96"/>
      <c r="H408" s="96"/>
    </row>
    <row r="409" spans="1:8" x14ac:dyDescent="0.25">
      <c r="A409" s="96"/>
      <c r="B409" s="96"/>
      <c r="C409" s="96"/>
      <c r="D409" s="96"/>
      <c r="E409" s="96"/>
      <c r="F409" s="96"/>
      <c r="G409" s="96"/>
      <c r="H409" s="96"/>
    </row>
    <row r="410" spans="1:8" x14ac:dyDescent="0.25">
      <c r="A410" s="96"/>
      <c r="B410" s="96"/>
      <c r="C410" s="96"/>
      <c r="D410" s="96"/>
      <c r="E410" s="96"/>
      <c r="F410" s="96"/>
      <c r="G410" s="96"/>
      <c r="H410" s="96"/>
    </row>
    <row r="411" spans="1:8" x14ac:dyDescent="0.25">
      <c r="A411" s="96"/>
      <c r="B411" s="96"/>
      <c r="C411" s="96"/>
      <c r="D411" s="96"/>
      <c r="E411" s="96"/>
      <c r="F411" s="96"/>
      <c r="G411" s="96"/>
      <c r="H411" s="96"/>
    </row>
    <row r="412" spans="1:8" x14ac:dyDescent="0.25">
      <c r="A412" s="96"/>
      <c r="B412" s="96"/>
      <c r="C412" s="96"/>
      <c r="D412" s="96"/>
      <c r="E412" s="96"/>
      <c r="F412" s="96"/>
      <c r="G412" s="96"/>
      <c r="H412" s="96"/>
    </row>
    <row r="413" spans="1:8" x14ac:dyDescent="0.25">
      <c r="A413" s="96"/>
      <c r="B413" s="96"/>
      <c r="C413" s="96"/>
      <c r="D413" s="96"/>
      <c r="E413" s="96"/>
      <c r="F413" s="96"/>
      <c r="G413" s="96"/>
      <c r="H413" s="96"/>
    </row>
    <row r="414" spans="1:8" x14ac:dyDescent="0.25">
      <c r="A414" s="96"/>
      <c r="B414" s="96"/>
      <c r="C414" s="96"/>
      <c r="D414" s="96"/>
      <c r="E414" s="96"/>
      <c r="F414" s="96"/>
      <c r="G414" s="96"/>
      <c r="H414" s="96"/>
    </row>
    <row r="415" spans="1:8" x14ac:dyDescent="0.25">
      <c r="A415" s="96"/>
      <c r="B415" s="96"/>
      <c r="C415" s="96"/>
      <c r="D415" s="96"/>
      <c r="E415" s="96"/>
      <c r="F415" s="96"/>
      <c r="G415" s="96"/>
      <c r="H415" s="96"/>
    </row>
    <row r="450" spans="1:5" x14ac:dyDescent="0.25">
      <c r="A450" s="96"/>
      <c r="B450" s="96"/>
      <c r="C450" s="96"/>
      <c r="D450" s="96"/>
      <c r="E450" s="96"/>
    </row>
    <row r="451" spans="1:5" x14ac:dyDescent="0.25">
      <c r="A451" s="96"/>
      <c r="B451" s="96"/>
      <c r="C451" s="96"/>
      <c r="D451" s="96"/>
      <c r="E451" s="96"/>
    </row>
    <row r="452" spans="1:5" x14ac:dyDescent="0.25">
      <c r="A452" s="96"/>
      <c r="B452" s="96"/>
      <c r="C452" s="96"/>
      <c r="D452" s="96"/>
      <c r="E452" s="96"/>
    </row>
    <row r="453" spans="1:5" x14ac:dyDescent="0.25">
      <c r="A453" s="96"/>
      <c r="B453" s="96"/>
      <c r="C453" s="96"/>
      <c r="D453" s="96"/>
      <c r="E453" s="96"/>
    </row>
    <row r="454" spans="1:5" x14ac:dyDescent="0.25">
      <c r="A454" s="96"/>
      <c r="B454" s="96"/>
      <c r="C454" s="96"/>
      <c r="D454" s="96"/>
      <c r="E454" s="96"/>
    </row>
    <row r="455" spans="1:5" x14ac:dyDescent="0.25">
      <c r="A455" s="96"/>
      <c r="B455" s="96"/>
      <c r="C455" s="96"/>
      <c r="D455" s="96"/>
      <c r="E455" s="96"/>
    </row>
    <row r="456" spans="1:5" x14ac:dyDescent="0.25">
      <c r="A456" s="96"/>
      <c r="B456" s="96"/>
      <c r="C456" s="96"/>
      <c r="D456" s="96"/>
      <c r="E456" s="96"/>
    </row>
    <row r="457" spans="1:5" x14ac:dyDescent="0.25">
      <c r="A457" s="96"/>
      <c r="B457" s="96"/>
      <c r="C457" s="96"/>
      <c r="D457" s="96"/>
      <c r="E457" s="96"/>
    </row>
    <row r="458" spans="1:5" x14ac:dyDescent="0.25">
      <c r="A458" s="96"/>
      <c r="B458" s="96"/>
      <c r="C458" s="96"/>
      <c r="D458" s="96"/>
      <c r="E458" s="96"/>
    </row>
    <row r="459" spans="1:5" x14ac:dyDescent="0.25">
      <c r="A459" s="96"/>
      <c r="B459" s="96"/>
      <c r="C459" s="96"/>
      <c r="D459" s="96"/>
      <c r="E459" s="96"/>
    </row>
    <row r="460" spans="1:5" x14ac:dyDescent="0.25">
      <c r="A460" s="96"/>
      <c r="B460" s="96"/>
      <c r="C460" s="96"/>
      <c r="D460" s="96"/>
      <c r="E460" s="96"/>
    </row>
    <row r="461" spans="1:5" x14ac:dyDescent="0.25">
      <c r="A461" s="96"/>
      <c r="B461" s="96"/>
      <c r="C461" s="96"/>
      <c r="D461" s="96"/>
      <c r="E461" s="96"/>
    </row>
    <row r="462" spans="1:5" x14ac:dyDescent="0.25">
      <c r="A462" s="96"/>
      <c r="B462" s="96"/>
      <c r="C462" s="96"/>
      <c r="D462" s="96"/>
      <c r="E462" s="96"/>
    </row>
    <row r="463" spans="1:5" x14ac:dyDescent="0.25">
      <c r="A463" s="96"/>
      <c r="B463" s="96"/>
      <c r="C463" s="96"/>
      <c r="D463" s="96"/>
      <c r="E463" s="96"/>
    </row>
    <row r="464" spans="1:5" x14ac:dyDescent="0.25">
      <c r="A464" s="96"/>
      <c r="B464" s="96"/>
      <c r="C464" s="96"/>
      <c r="D464" s="96"/>
      <c r="E464" s="96"/>
    </row>
    <row r="465" spans="1:5" x14ac:dyDescent="0.25">
      <c r="A465" s="96"/>
      <c r="B465" s="96"/>
      <c r="C465" s="96"/>
      <c r="D465" s="96"/>
      <c r="E465" s="96"/>
    </row>
    <row r="466" spans="1:5" x14ac:dyDescent="0.25">
      <c r="A466" s="96"/>
      <c r="B466" s="96"/>
      <c r="C466" s="96"/>
      <c r="D466" s="96"/>
      <c r="E466" s="96"/>
    </row>
    <row r="467" spans="1:5" x14ac:dyDescent="0.25">
      <c r="A467" s="96"/>
      <c r="B467" s="96"/>
      <c r="C467" s="96"/>
      <c r="D467" s="96"/>
      <c r="E467" s="96"/>
    </row>
    <row r="468" spans="1:5" x14ac:dyDescent="0.25">
      <c r="A468" s="96"/>
      <c r="B468" s="96"/>
      <c r="C468" s="96"/>
      <c r="D468" s="96"/>
      <c r="E468" s="96"/>
    </row>
    <row r="469" spans="1:5" x14ac:dyDescent="0.25">
      <c r="A469" s="96"/>
      <c r="B469" s="96"/>
      <c r="C469" s="96"/>
      <c r="D469" s="96"/>
      <c r="E469" s="96"/>
    </row>
    <row r="470" spans="1:5" x14ac:dyDescent="0.25">
      <c r="A470" s="96"/>
      <c r="B470" s="96"/>
      <c r="C470" s="96"/>
      <c r="D470" s="96"/>
      <c r="E470" s="96"/>
    </row>
    <row r="471" spans="1:5" x14ac:dyDescent="0.25">
      <c r="A471" s="96"/>
      <c r="B471" s="96"/>
      <c r="C471" s="96"/>
      <c r="D471" s="96"/>
      <c r="E471" s="96"/>
    </row>
    <row r="472" spans="1:5" x14ac:dyDescent="0.25">
      <c r="A472" s="96"/>
      <c r="B472" s="96"/>
      <c r="C472" s="96"/>
      <c r="D472" s="96"/>
      <c r="E472" s="96"/>
    </row>
    <row r="503" spans="1:5" x14ac:dyDescent="0.25">
      <c r="A503" s="96"/>
      <c r="B503" s="96"/>
      <c r="C503" s="96"/>
      <c r="D503" s="96"/>
      <c r="E503" s="96"/>
    </row>
    <row r="504" spans="1:5" x14ac:dyDescent="0.25">
      <c r="A504" s="96"/>
      <c r="B504" s="96"/>
      <c r="C504" s="96"/>
      <c r="D504" s="96"/>
      <c r="E504" s="96"/>
    </row>
    <row r="505" spans="1:5" x14ac:dyDescent="0.25">
      <c r="A505" s="96"/>
      <c r="B505" s="96"/>
      <c r="C505" s="96"/>
      <c r="D505" s="96"/>
      <c r="E505" s="96"/>
    </row>
    <row r="506" spans="1:5" x14ac:dyDescent="0.25">
      <c r="A506" s="96"/>
      <c r="B506" s="96"/>
      <c r="C506" s="96"/>
      <c r="D506" s="96"/>
      <c r="E506" s="96"/>
    </row>
    <row r="507" spans="1:5" x14ac:dyDescent="0.25">
      <c r="A507" s="96"/>
      <c r="B507" s="96"/>
      <c r="C507" s="96"/>
      <c r="D507" s="96"/>
      <c r="E507" s="96"/>
    </row>
    <row r="508" spans="1:5" x14ac:dyDescent="0.25">
      <c r="A508" s="96"/>
      <c r="B508" s="96"/>
      <c r="C508" s="96"/>
      <c r="D508" s="96"/>
      <c r="E508" s="96"/>
    </row>
    <row r="509" spans="1:5" x14ac:dyDescent="0.25">
      <c r="A509" s="96"/>
      <c r="B509" s="96"/>
      <c r="C509" s="96"/>
      <c r="D509" s="96"/>
      <c r="E509" s="96"/>
    </row>
    <row r="510" spans="1:5" x14ac:dyDescent="0.25">
      <c r="A510" s="96"/>
      <c r="B510" s="96"/>
      <c r="C510" s="96"/>
      <c r="D510" s="96"/>
      <c r="E510" s="96"/>
    </row>
    <row r="511" spans="1:5" x14ac:dyDescent="0.25">
      <c r="A511" s="96"/>
      <c r="B511" s="96"/>
      <c r="C511" s="96"/>
      <c r="D511" s="96"/>
      <c r="E511" s="96"/>
    </row>
    <row r="512" spans="1:5" x14ac:dyDescent="0.25">
      <c r="A512" s="96"/>
      <c r="B512" s="96"/>
      <c r="C512" s="96"/>
      <c r="D512" s="96"/>
      <c r="E512" s="96"/>
    </row>
    <row r="513" spans="1:5" x14ac:dyDescent="0.25">
      <c r="A513" s="96"/>
      <c r="B513" s="96"/>
      <c r="C513" s="96"/>
      <c r="D513" s="96"/>
      <c r="E513" s="96"/>
    </row>
    <row r="514" spans="1:5" x14ac:dyDescent="0.25">
      <c r="A514" s="96"/>
      <c r="B514" s="96"/>
      <c r="C514" s="96"/>
      <c r="D514" s="96"/>
      <c r="E514" s="96"/>
    </row>
    <row r="515" spans="1:5" x14ac:dyDescent="0.25">
      <c r="A515" s="96"/>
      <c r="B515" s="96"/>
      <c r="C515" s="96"/>
      <c r="D515" s="96"/>
      <c r="E515" s="96"/>
    </row>
    <row r="516" spans="1:5" x14ac:dyDescent="0.25">
      <c r="A516" s="96"/>
      <c r="B516" s="96"/>
      <c r="C516" s="96"/>
      <c r="D516" s="96"/>
      <c r="E516" s="96"/>
    </row>
    <row r="517" spans="1:5" x14ac:dyDescent="0.25">
      <c r="A517" s="96"/>
      <c r="B517" s="96"/>
      <c r="C517" s="96"/>
      <c r="D517" s="96"/>
      <c r="E517" s="96"/>
    </row>
    <row r="518" spans="1:5" x14ac:dyDescent="0.25">
      <c r="A518" s="96"/>
      <c r="B518" s="96"/>
      <c r="C518" s="96"/>
      <c r="D518" s="96"/>
      <c r="E518" s="96"/>
    </row>
    <row r="519" spans="1:5" x14ac:dyDescent="0.25">
      <c r="A519" s="96"/>
      <c r="B519" s="96"/>
      <c r="C519" s="96"/>
      <c r="D519" s="96"/>
      <c r="E519" s="96"/>
    </row>
    <row r="520" spans="1:5" x14ac:dyDescent="0.25">
      <c r="A520" s="96"/>
      <c r="B520" s="96"/>
      <c r="C520" s="96"/>
      <c r="D520" s="96"/>
      <c r="E520" s="96"/>
    </row>
    <row r="521" spans="1:5" x14ac:dyDescent="0.25">
      <c r="A521" s="96"/>
      <c r="B521" s="96"/>
      <c r="C521" s="96"/>
      <c r="D521" s="96"/>
      <c r="E521" s="96"/>
    </row>
    <row r="522" spans="1:5" x14ac:dyDescent="0.25">
      <c r="A522" s="96"/>
      <c r="B522" s="96"/>
      <c r="C522" s="96"/>
      <c r="D522" s="96"/>
      <c r="E522" s="96"/>
    </row>
    <row r="523" spans="1:5" x14ac:dyDescent="0.25">
      <c r="A523" s="96"/>
      <c r="B523" s="96"/>
      <c r="C523" s="96"/>
      <c r="D523" s="96"/>
      <c r="E523" s="96"/>
    </row>
    <row r="524" spans="1:5" x14ac:dyDescent="0.25">
      <c r="A524" s="96"/>
      <c r="B524" s="96"/>
      <c r="C524" s="96"/>
      <c r="D524" s="96"/>
      <c r="E524" s="96"/>
    </row>
    <row r="525" spans="1:5" x14ac:dyDescent="0.25">
      <c r="A525" s="96"/>
      <c r="B525" s="96"/>
      <c r="C525" s="96"/>
      <c r="D525" s="96"/>
      <c r="E525" s="96"/>
    </row>
  </sheetData>
  <sheetProtection sheet="1" objects="1" scenarios="1" formatCells="0" formatColumns="0" formatRows="0"/>
  <mergeCells count="44">
    <mergeCell ref="A1:F1"/>
    <mergeCell ref="E2:F2"/>
    <mergeCell ref="I22:J22"/>
    <mergeCell ref="I23:J23"/>
    <mergeCell ref="I24:J24"/>
    <mergeCell ref="H16:R16"/>
    <mergeCell ref="I18:Q18"/>
    <mergeCell ref="I19:J20"/>
    <mergeCell ref="K19:Q19"/>
    <mergeCell ref="I21:J21"/>
    <mergeCell ref="A3:A4"/>
    <mergeCell ref="A16:F16"/>
    <mergeCell ref="A17:F17"/>
    <mergeCell ref="A391:H415"/>
    <mergeCell ref="I38:J38"/>
    <mergeCell ref="I29:Q29"/>
    <mergeCell ref="I28:Q28"/>
    <mergeCell ref="I39:J39"/>
    <mergeCell ref="I33:J33"/>
    <mergeCell ref="I34:J34"/>
    <mergeCell ref="I35:J35"/>
    <mergeCell ref="I36:J36"/>
    <mergeCell ref="I37:J37"/>
    <mergeCell ref="A170:E201"/>
    <mergeCell ref="A78:E94"/>
    <mergeCell ref="A119:E142"/>
    <mergeCell ref="A231:E255"/>
    <mergeCell ref="A288:E301"/>
    <mergeCell ref="A450:E472"/>
    <mergeCell ref="A503:E525"/>
    <mergeCell ref="I27:J27"/>
    <mergeCell ref="I25:J25"/>
    <mergeCell ref="I26:J26"/>
    <mergeCell ref="I30:Q30"/>
    <mergeCell ref="I31:J32"/>
    <mergeCell ref="K31:Q31"/>
    <mergeCell ref="I41:Q41"/>
    <mergeCell ref="I40:Q40"/>
    <mergeCell ref="I44:N44"/>
    <mergeCell ref="F46:G46"/>
    <mergeCell ref="I43:M43"/>
    <mergeCell ref="I45:M45"/>
    <mergeCell ref="I42:N42"/>
    <mergeCell ref="A336:H360"/>
  </mergeCells>
  <hyperlinks>
    <hyperlink ref="A8" location="'Partial Budget -- Dual Purpose'!C142" display="Dual-purpose varieties are compared to existing fresh market varieties"/>
    <hyperlink ref="A9" location="'Partial Budget -- Dual Purpose'!C142" display="All dual-purpose variety apples can be sold on the fresh market"/>
    <hyperlink ref="A7" location="'Partial Budget -- Dual Purpose'!C142" display="Existing apple grower deciding what to plant on an additional acre"/>
    <hyperlink ref="A19" location="'Partial Budget -- Dual Purpose'!C185" display="Gain in revenue from selling dual purpose varieties"/>
    <hyperlink ref="A3:A4" location="'Partial Budget -- Dual Purpose'!C94" display="Switching from growing traditional fresh market varieties to growing dual-purpose apple varieties for cideries/fresh market"/>
    <hyperlink ref="E19" location="'Partial Budget -- Dual Purpose'!C245" display="Loss in revenue from not selling traditional fresh market varieties"/>
    <hyperlink ref="I18:Q18" location="'Partial Budget -- Dual Purpose'!C350" display="Estimated Net Change in Annual Acre Profits at Various Levels of Cidery Sales"/>
    <hyperlink ref="A38" location="'Partial Budget -- Dual Purpose'!C299" display="Estimated Net Change in Median Annual Acre Profits"/>
    <hyperlink ref="I30:Q30" location="'Partial Budget -- Dual Purpose'!C405" display="Estimated Net Change in Annual Acre Profits at Various Yields"/>
    <hyperlink ref="I42:N42" location="'Partial Budget -- Dual Purpose'!C458" display="Estimated Breakevens"/>
    <hyperlink ref="A16:F16" location="'Partial Budget -- Dual Purpose'!C521" display="Output:"/>
  </hyperlinks>
  <pageMargins left="0.7" right="0.7" top="0.75" bottom="0.75" header="0.3" footer="0.3"/>
  <pageSetup scale="74" orientation="landscape"/>
  <drawing r:id="rId1"/>
  <legacy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7</vt:i4>
      </vt:variant>
    </vt:vector>
  </HeadingPairs>
  <TitlesOfParts>
    <vt:vector size="9" baseType="lpstr">
      <vt:lpstr>Intro</vt:lpstr>
      <vt:lpstr>Partial Budget -- Dual Purpose</vt:lpstr>
      <vt:lpstr>bu_Dual_Sold2Cider</vt:lpstr>
      <vt:lpstr>Dual_Cider_Price</vt:lpstr>
      <vt:lpstr>Dual_Fresh_Price</vt:lpstr>
      <vt:lpstr>Dual_Yield</vt:lpstr>
      <vt:lpstr>Net_Change_in_Profits</vt:lpstr>
      <vt:lpstr>Trad_Fresh_Price</vt:lpstr>
      <vt:lpstr>Trad_Yield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Jarrad</dc:creator>
  <cp:lastModifiedBy>Jarrad</cp:lastModifiedBy>
  <cp:lastPrinted>2013-09-11T20:09:54Z</cp:lastPrinted>
  <dcterms:created xsi:type="dcterms:W3CDTF">2011-09-25T22:36:59Z</dcterms:created>
  <dcterms:modified xsi:type="dcterms:W3CDTF">2013-09-14T15:18:08Z</dcterms:modified>
</cp:coreProperties>
</file>