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Establishment" sheetId="1" r:id="rId1"/>
  </sheets>
  <definedNames>
    <definedName name="_xlnm.Print_Area" localSheetId="0">'Establishment'!$A$1:$H$138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40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 xml:space="preserve">Not harvested in Establishment Year
</t>
        </r>
      </text>
    </comment>
    <comment ref="A84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2" authorId="0">
      <text>
        <r>
          <rPr>
            <b/>
            <sz val="8"/>
            <rFont val="Tahoma"/>
            <family val="0"/>
          </rPr>
          <t>See Notes:</t>
        </r>
        <r>
          <rPr>
            <sz val="8"/>
            <rFont val="Tahoma"/>
            <family val="0"/>
          </rPr>
          <t xml:space="preserve">
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Apply Nitrogen when grass is seeded.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2" authorId="0">
      <text>
        <r>
          <rPr>
            <sz val="8"/>
            <rFont val="Tahoma"/>
            <family val="0"/>
          </rPr>
          <t>Projected lime needs.</t>
        </r>
      </text>
    </comment>
    <comment ref="E3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Assumes that interest is charged on ALL pre-harvest expenses. Amount displayed is pre-harvest expense times Months/12.</t>
        </r>
      </text>
    </comment>
    <comment ref="D145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2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27" authorId="0">
      <text>
        <r>
          <rPr>
            <b/>
            <sz val="8"/>
            <rFont val="Tahoma"/>
            <family val="2"/>
          </rPr>
          <t>Equivalent Gallons</t>
        </r>
        <r>
          <rPr>
            <sz val="8"/>
            <rFont val="Tahoma"/>
            <family val="0"/>
          </rPr>
          <t xml:space="preserve">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<sst xmlns="http://schemas.openxmlformats.org/spreadsheetml/2006/main" count="332" uniqueCount="154">
  <si>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</si>
  <si>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</si>
  <si>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</si>
  <si>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</si>
  <si>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</si>
  <si>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</si>
  <si>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</si>
  <si>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</si>
  <si>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</si>
  <si>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</si>
  <si>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</si>
  <si>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</si>
  <si>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</si>
  <si>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</si>
  <si>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</si>
  <si>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</si>
  <si>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</si>
  <si>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</si>
  <si>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</si>
  <si>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</si>
  <si>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</si>
  <si>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</si>
  <si>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</si>
  <si>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</si>
  <si>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</si>
  <si>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</si>
  <si>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</si>
  <si>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</si>
  <si>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</si>
  <si>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</si>
  <si>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</si>
  <si>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</si>
  <si>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</si>
  <si>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</si>
  <si>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</si>
  <si>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</si>
  <si>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</si>
  <si>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</si>
  <si>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</si>
  <si>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</si>
  <si>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</si>
  <si>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</si>
  <si>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</si>
  <si>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</si>
  <si>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</si>
  <si>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</si>
  <si>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</si>
  <si>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</si>
  <si>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</si>
  <si>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</si>
  <si>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</si>
  <si>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</si>
  <si>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</si>
  <si>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</si>
  <si>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</si>
  <si>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</si>
  <si>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</si>
  <si>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</si>
  <si>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</si>
  <si>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</si>
  <si>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</si>
  <si>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</si>
  <si>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</si>
  <si>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</si>
  <si>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</si>
  <si>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</si>
  <si>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</si>
  <si>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</si>
  <si>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</si>
  <si>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</si>
  <si>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</si>
  <si>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</si>
  <si>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</si>
  <si>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</si>
  <si>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</si>
  <si>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</si>
  <si>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</si>
  <si>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</si>
  <si>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</si>
  <si>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</si>
  <si>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</si>
  <si>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</si>
  <si>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</si>
  <si>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</si>
  <si>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</si>
  <si>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</si>
  <si>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</si>
  <si>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</si>
  <si>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</si>
  <si>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</si>
  <si>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</si>
  <si>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</si>
  <si>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</si>
  <si>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</si>
  <si>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</si>
  <si>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</si>
  <si>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</si>
  <si>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</si>
  <si>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</si>
  <si>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</si>
  <si>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</si>
  <si>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</si>
  <si>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</si>
  <si>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</si>
  <si>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</si>
  <si>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</si>
  <si>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</si>
  <si>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</si>
  <si>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</si>
  <si>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</si>
  <si>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</si>
  <si>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</si>
  <si>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</si>
  <si>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</si>
  <si>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</si>
  <si>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</si>
  <si>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</si>
  <si>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</si>
  <si>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</si>
  <si>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</si>
  <si>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</si>
  <si>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</si>
  <si>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</si>
  <si>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</si>
  <si>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</si>
  <si>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</si>
  <si>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</si>
  <si>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</si>
  <si>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</si>
  <si>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</si>
  <si>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</si>
  <si>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</si>
  <si>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</si>
  <si>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</si>
  <si>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</si>
  <si>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</si>
  <si>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</si>
  <si>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</si>
  <si>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</si>
  <si>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</si>
  <si>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Soil Test</t>
  </si>
  <si>
    <t>9. TOTAL VARIABLE &amp; FIXED COSTS</t>
  </si>
  <si>
    <t>Recommendation</t>
  </si>
  <si>
    <t xml:space="preserve">  LIME</t>
  </si>
  <si>
    <t xml:space="preserve">                     ESTIMATED COSTS AND RETURNS PER ACRE</t>
  </si>
  <si>
    <t>100HP + Grain Drill 15 FT - 10"</t>
  </si>
  <si>
    <t>75HP + 3-18" Reversable Plow</t>
  </si>
  <si>
    <t>75HP + Offset Disk 7 FT</t>
  </si>
  <si>
    <t>55HP + Offset Disk Harrow 9 FT</t>
  </si>
  <si>
    <t>TONS</t>
  </si>
  <si>
    <t>Timothy Conventional Establishment</t>
  </si>
  <si>
    <t>Timothy</t>
  </si>
  <si>
    <t xml:space="preserve">  SEED: Timothy</t>
  </si>
  <si>
    <t>PUBLICATION 446-047-143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</si>
</sst>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Fill="1" applyAlignment="1" applyProtection="1">
      <alignment horizontal="left" wrapText="1"/>
      <protection locked="0"/>
    </xf>
    <xf numFmtId="49" fontId="22" fillId="0" borderId="0" xfId="0" applyNumberFormat="1" applyFont="1" applyFill="1" applyAlignment="1" applyProtection="1">
      <alignment horizontal="right" wrapText="1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1"/>
  <sheetViews>
    <sheetView tabSelected="1" zoomScale="110" zoomScaleNormal="110" zoomScaleSheetLayoutView="75" workbookViewId="0" topLeftCell="A1">
      <selection activeCell="D2" sqref="D2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153</v>
      </c>
      <c r="S2" s="13" t="s">
        <v>0</v>
      </c>
    </row>
    <row r="3" spans="1:19" ht="27" customHeight="1">
      <c r="A3" s="194" t="s">
        <v>150</v>
      </c>
      <c r="B3" s="195"/>
      <c r="C3" s="195"/>
      <c r="D3" s="195"/>
      <c r="E3" s="195"/>
      <c r="F3" s="195"/>
      <c r="G3" s="195"/>
      <c r="H3" s="195"/>
      <c r="S3" s="13"/>
    </row>
    <row r="4" spans="3:19" ht="19.5" customHeight="1">
      <c r="C4" s="14"/>
      <c r="D4" s="191" t="s">
        <v>144</v>
      </c>
      <c r="E4"/>
      <c r="F4" s="7"/>
      <c r="H4" s="15" t="s">
        <v>62</v>
      </c>
      <c r="K4" s="13"/>
      <c r="S4" s="13" t="s">
        <v>0</v>
      </c>
    </row>
    <row r="5" spans="2:8" ht="17.25" customHeight="1" thickBot="1">
      <c r="B5" s="16"/>
      <c r="C5" s="150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9" t="s">
        <v>2</v>
      </c>
      <c r="H6" s="170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71" t="s">
        <v>7</v>
      </c>
      <c r="H7" s="172" t="s">
        <v>8</v>
      </c>
      <c r="K7" s="13"/>
      <c r="S7" s="13" t="s">
        <v>0</v>
      </c>
    </row>
    <row r="8" spans="5:8" ht="15">
      <c r="E8" s="27"/>
      <c r="F8" s="28"/>
      <c r="G8" s="3"/>
      <c r="H8" s="117"/>
    </row>
    <row r="9" spans="1:8" ht="15.75">
      <c r="A9" s="30" t="s">
        <v>9</v>
      </c>
      <c r="E9" s="27"/>
      <c r="F9" s="28"/>
      <c r="G9" s="3"/>
      <c r="H9" s="117"/>
    </row>
    <row r="10" spans="2:19" ht="15.75">
      <c r="B10" s="14" t="s">
        <v>151</v>
      </c>
      <c r="C10" s="14"/>
      <c r="D10" s="31" t="s">
        <v>149</v>
      </c>
      <c r="E10" s="37">
        <v>0</v>
      </c>
      <c r="F10" s="33">
        <v>0</v>
      </c>
      <c r="G10" s="2">
        <f>ROUND((E10*F10),2)</f>
        <v>0</v>
      </c>
      <c r="H10" s="116" t="str">
        <f>IF($H$5=1," ",IF(E10=0," ",$H$5*G10))</f>
        <v> </v>
      </c>
      <c r="K10" s="13"/>
      <c r="S10" s="13" t="s">
        <v>0</v>
      </c>
    </row>
    <row r="11" spans="4:24" ht="15">
      <c r="D11" s="31" t="s">
        <v>0</v>
      </c>
      <c r="E11" s="27" t="s">
        <v>0</v>
      </c>
      <c r="F11" s="28" t="s">
        <v>0</v>
      </c>
      <c r="G11" s="2"/>
      <c r="H11" s="117"/>
      <c r="L11" s="14"/>
      <c r="S11" s="13" t="s">
        <v>0</v>
      </c>
      <c r="X11" s="35" t="s">
        <v>0</v>
      </c>
    </row>
    <row r="12" spans="2:24" ht="15.75">
      <c r="B12" s="14" t="s">
        <v>11</v>
      </c>
      <c r="C12" s="14"/>
      <c r="E12" s="27"/>
      <c r="F12" s="28"/>
      <c r="G12" s="118">
        <f>SUM(G10:G11)</f>
        <v>0</v>
      </c>
      <c r="H12" s="116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7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7"/>
      <c r="K14" s="13"/>
      <c r="S14" s="13" t="s">
        <v>0</v>
      </c>
      <c r="X14" s="35" t="s">
        <v>0</v>
      </c>
    </row>
    <row r="15" spans="2:19" ht="15.75">
      <c r="B15" s="36" t="s">
        <v>152</v>
      </c>
      <c r="C15" s="14"/>
      <c r="D15" s="188" t="s">
        <v>28</v>
      </c>
      <c r="E15" s="32">
        <v>10</v>
      </c>
      <c r="F15" s="115">
        <v>1.02</v>
      </c>
      <c r="G15" s="2">
        <f>ROUND((E15*F15),2)</f>
        <v>10.2</v>
      </c>
      <c r="H15" s="116" t="str">
        <f>IF($H$5=1," ",IF(E15=0," ",$H$5*G15))</f>
        <v> </v>
      </c>
      <c r="S15" s="13" t="s">
        <v>0</v>
      </c>
    </row>
    <row r="16" spans="2:19" ht="15.75">
      <c r="B16" s="36"/>
      <c r="C16" s="14"/>
      <c r="D16" s="188"/>
      <c r="E16" s="32"/>
      <c r="F16" s="115"/>
      <c r="G16" s="2">
        <f>ROUND((E16*F16),2)</f>
        <v>0</v>
      </c>
      <c r="H16" s="116" t="str">
        <f>IF($H$5=1," ",IF(E16=0," ",$H$5*G16))</f>
        <v> </v>
      </c>
      <c r="S16" s="13" t="s">
        <v>0</v>
      </c>
    </row>
    <row r="17" spans="2:19" ht="25.5">
      <c r="B17" s="14" t="s">
        <v>64</v>
      </c>
      <c r="C17" s="190" t="s">
        <v>140</v>
      </c>
      <c r="D17" s="189" t="s">
        <v>142</v>
      </c>
      <c r="E17" s="32" t="s">
        <v>0</v>
      </c>
      <c r="F17" s="33" t="s">
        <v>69</v>
      </c>
      <c r="G17" s="2" t="s">
        <v>0</v>
      </c>
      <c r="H17" s="117"/>
      <c r="S17" s="13" t="s">
        <v>0</v>
      </c>
    </row>
    <row r="18" spans="2:19" ht="15.75">
      <c r="B18" s="14" t="s">
        <v>12</v>
      </c>
      <c r="C18" s="168"/>
      <c r="D18" s="31" t="s">
        <v>28</v>
      </c>
      <c r="E18" s="153">
        <v>30</v>
      </c>
      <c r="F18" s="33">
        <v>0.38</v>
      </c>
      <c r="G18" s="2">
        <f>IF(C18=0,ROUND((E18*F18),2),ROUND((C18*F18),2))</f>
        <v>11.4</v>
      </c>
      <c r="H18" s="116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13</v>
      </c>
      <c r="C19" s="168"/>
      <c r="D19" s="31" t="s">
        <v>28</v>
      </c>
      <c r="E19" s="153">
        <v>75</v>
      </c>
      <c r="F19" s="33">
        <v>0.32</v>
      </c>
      <c r="G19" s="2">
        <f>IF(C19=0,ROUND((E19*F19),2),ROUND((C19*F19),2))</f>
        <v>24</v>
      </c>
      <c r="H19" s="116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14</v>
      </c>
      <c r="C20" s="168"/>
      <c r="D20" s="31" t="s">
        <v>28</v>
      </c>
      <c r="E20" s="153">
        <v>75</v>
      </c>
      <c r="F20" s="33">
        <v>0.26</v>
      </c>
      <c r="G20" s="2">
        <f>IF(C20=0,ROUND((E20*F20),2),ROUND((C20*F20),2))</f>
        <v>19.5</v>
      </c>
      <c r="H20" s="116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3"/>
      <c r="L21" s="14"/>
      <c r="S21" s="13"/>
      <c r="X21" s="35"/>
    </row>
    <row r="22" spans="2:19" ht="15.75">
      <c r="B22" s="14" t="s">
        <v>143</v>
      </c>
      <c r="C22" s="168"/>
      <c r="D22" s="31" t="s">
        <v>27</v>
      </c>
      <c r="E22" s="32">
        <v>2</v>
      </c>
      <c r="F22" s="33">
        <v>32.5</v>
      </c>
      <c r="G22" s="2">
        <f>IF(C22=0,ROUND((E22*F22),2),ROUND((C22*F22),2))</f>
        <v>65</v>
      </c>
      <c r="H22" s="116" t="str">
        <f t="shared" si="0"/>
        <v> </v>
      </c>
      <c r="K22" s="13"/>
      <c r="L22" s="14"/>
      <c r="S22" s="13" t="s">
        <v>0</v>
      </c>
    </row>
    <row r="23" spans="2:19" ht="15.75">
      <c r="B23" s="14" t="s">
        <v>66</v>
      </c>
      <c r="C23" s="14"/>
      <c r="D23" s="31" t="s">
        <v>15</v>
      </c>
      <c r="E23" s="153">
        <f>$E$54</f>
        <v>1</v>
      </c>
      <c r="F23" s="154">
        <f>IF(A93="H",G93,0)+IF(A94="H",G94,0)+IF(A95="H",G95,0)+IF(A96="H",G96,0)+IF(A97="H",G97,0)+IF(A98="H",G98,0)+IF(A99="H",G99,0)+IF(A100="H",G100,0)+IF(A101="H",G101,0)</f>
        <v>0</v>
      </c>
      <c r="G23" s="2">
        <f t="shared" si="1"/>
        <v>0</v>
      </c>
      <c r="H23" s="116" t="str">
        <f t="shared" si="0"/>
        <v> </v>
      </c>
      <c r="K23" s="13"/>
      <c r="L23" s="14"/>
      <c r="S23" s="13" t="s">
        <v>0</v>
      </c>
    </row>
    <row r="24" spans="2:19" ht="15.75">
      <c r="B24" s="14" t="s">
        <v>67</v>
      </c>
      <c r="C24" s="14"/>
      <c r="D24" s="31" t="s">
        <v>15</v>
      </c>
      <c r="E24" s="153">
        <f>$E$54</f>
        <v>1</v>
      </c>
      <c r="F24" s="154">
        <f>IF(A93="i",G93,0)+IF(A94="i",G94,0)+IF(A95="i",G95,0)+IF(A96="i",G96,0)+IF(A97="i",G97,0)+IF(A98="i",G98,0)+IF(A99="i",G99,0)+IF(A100="i",G100,0)+IF(A101="i",G101,0)</f>
        <v>0</v>
      </c>
      <c r="G24" s="2">
        <f t="shared" si="1"/>
        <v>0</v>
      </c>
      <c r="H24" s="116" t="str">
        <f t="shared" si="0"/>
        <v> </v>
      </c>
      <c r="K24" s="13"/>
      <c r="L24" s="14"/>
      <c r="S24" s="13"/>
    </row>
    <row r="25" spans="2:19" ht="15.75">
      <c r="B25" s="14" t="s">
        <v>68</v>
      </c>
      <c r="C25" s="14"/>
      <c r="D25" s="31" t="s">
        <v>15</v>
      </c>
      <c r="E25" s="153">
        <f>$E$54</f>
        <v>1</v>
      </c>
      <c r="F25" s="154">
        <f>IF(A93="f",G93,0)+IF(A94="f",G94,0)+IF(A95="f",G95,0)+IF(A96="f",G96,0)+IF(A97="f",G97,0)+IF(A98="f",G98,0)+IF(A99="f",G99,0)+IF(A100="f",G100,0)+IF(A101="f",G101,0)</f>
        <v>0</v>
      </c>
      <c r="G25" s="2">
        <f t="shared" si="1"/>
        <v>0</v>
      </c>
      <c r="H25" s="116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76</v>
      </c>
      <c r="E27" s="153">
        <f>F80/F87</f>
        <v>4.927659574468084</v>
      </c>
      <c r="F27" s="164">
        <v>2.35</v>
      </c>
      <c r="G27" s="2">
        <f aca="true" t="shared" si="2" ref="G27:G33">ROUND((E27*F27),2)</f>
        <v>11.58</v>
      </c>
      <c r="H27" s="116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3">
        <f>$E$54</f>
        <v>1</v>
      </c>
      <c r="F28" s="152">
        <f>G80</f>
        <v>11.69</v>
      </c>
      <c r="G28" s="2">
        <f t="shared" si="2"/>
        <v>11.69</v>
      </c>
      <c r="H28" s="116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3">
        <f>D80</f>
        <v>1.84</v>
      </c>
      <c r="F29" s="33">
        <v>12</v>
      </c>
      <c r="G29" s="2">
        <f t="shared" si="2"/>
        <v>22.08</v>
      </c>
      <c r="H29" s="116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3">
        <f>$E$54</f>
        <v>1</v>
      </c>
      <c r="F30" s="33">
        <v>0</v>
      </c>
      <c r="G30" s="2">
        <f t="shared" si="2"/>
        <v>0</v>
      </c>
      <c r="H30" s="116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3">
        <f>$E$54</f>
        <v>1</v>
      </c>
      <c r="F31" s="33">
        <v>0</v>
      </c>
      <c r="G31" s="2">
        <f t="shared" si="2"/>
        <v>0</v>
      </c>
      <c r="H31" s="116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3">
        <f>$E$54</f>
        <v>1</v>
      </c>
      <c r="F32" s="33">
        <v>0</v>
      </c>
      <c r="G32" s="2">
        <f t="shared" si="2"/>
        <v>0</v>
      </c>
      <c r="H32" s="116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3">
        <f>$E$54</f>
        <v>1</v>
      </c>
      <c r="F33" s="33">
        <v>0</v>
      </c>
      <c r="G33" s="2">
        <f t="shared" si="2"/>
        <v>0</v>
      </c>
      <c r="H33" s="116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6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84">
        <v>12</v>
      </c>
      <c r="D35" s="31" t="s">
        <v>87</v>
      </c>
      <c r="E35" s="2">
        <f>SUM(G14:G34)*$C$35/12</f>
        <v>182.69999999999996</v>
      </c>
      <c r="F35" s="130">
        <v>0.07</v>
      </c>
      <c r="G35" s="2">
        <f>ROUND((E35*F35),2)</f>
        <v>12.79</v>
      </c>
      <c r="H35" s="116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9"/>
      <c r="H36" s="119"/>
    </row>
    <row r="37" spans="1:24" ht="16.5" thickTop="1">
      <c r="A37" s="38"/>
      <c r="B37" s="39" t="s">
        <v>45</v>
      </c>
      <c r="C37" s="39"/>
      <c r="D37" s="39"/>
      <c r="E37" s="120"/>
      <c r="F37" s="40"/>
      <c r="G37" s="120">
        <f>SUM(G14:G35)</f>
        <v>195.48999999999998</v>
      </c>
      <c r="H37" s="116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7"/>
      <c r="K38" s="13"/>
      <c r="S38" s="13" t="s">
        <v>0</v>
      </c>
    </row>
    <row r="39" spans="1:19" ht="15" customHeight="1">
      <c r="A39" s="30" t="s">
        <v>55</v>
      </c>
      <c r="E39" s="27"/>
      <c r="F39" s="28"/>
      <c r="G39" s="3"/>
      <c r="H39" s="117"/>
      <c r="K39" s="13"/>
      <c r="S39" s="13"/>
    </row>
    <row r="40" spans="2:19" ht="15" customHeight="1">
      <c r="B40" s="14" t="s">
        <v>34</v>
      </c>
      <c r="C40" s="14"/>
      <c r="D40" s="31" t="s">
        <v>76</v>
      </c>
      <c r="E40" s="153">
        <f>F85/F87</f>
        <v>0</v>
      </c>
      <c r="F40" s="163">
        <v>2.35</v>
      </c>
      <c r="G40" s="2">
        <f aca="true" t="shared" si="3" ref="G40:G45">ROUND((E40*F40),2)</f>
        <v>0</v>
      </c>
      <c r="H40" s="116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3">
        <f>$E$54</f>
        <v>1</v>
      </c>
      <c r="F41" s="151">
        <f>G85</f>
        <v>0</v>
      </c>
      <c r="G41" s="2">
        <f t="shared" si="3"/>
        <v>0</v>
      </c>
      <c r="H41" s="116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D85</f>
        <v>0</v>
      </c>
      <c r="F42" s="1">
        <v>12</v>
      </c>
      <c r="G42" s="2">
        <f t="shared" si="3"/>
        <v>0</v>
      </c>
      <c r="H42" s="116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10</v>
      </c>
      <c r="E43" s="3">
        <f>$E$10</f>
        <v>0</v>
      </c>
      <c r="F43" s="1">
        <v>0.18</v>
      </c>
      <c r="G43" s="2">
        <f t="shared" si="3"/>
        <v>0</v>
      </c>
      <c r="H43" s="116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10</v>
      </c>
      <c r="E44" s="3">
        <f>$E$10</f>
        <v>0</v>
      </c>
      <c r="F44" s="1">
        <v>0</v>
      </c>
      <c r="G44" s="2">
        <f t="shared" si="3"/>
        <v>0</v>
      </c>
      <c r="H44" s="116" t="str">
        <f t="shared" si="4"/>
        <v> </v>
      </c>
      <c r="K44" s="13"/>
      <c r="S44" s="13" t="s">
        <v>0</v>
      </c>
    </row>
    <row r="45" spans="2:19" ht="15.75">
      <c r="B45" s="14" t="s">
        <v>44</v>
      </c>
      <c r="C45" s="14"/>
      <c r="D45" s="31" t="s">
        <v>10</v>
      </c>
      <c r="E45" s="3">
        <f>$E$10</f>
        <v>0</v>
      </c>
      <c r="F45" s="1">
        <v>0</v>
      </c>
      <c r="G45" s="2">
        <f t="shared" si="3"/>
        <v>0</v>
      </c>
      <c r="H45" s="116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9"/>
      <c r="H46" s="119"/>
      <c r="K46" s="13"/>
      <c r="S46" s="13" t="s">
        <v>0</v>
      </c>
      <c r="X46" s="35" t="s">
        <v>0</v>
      </c>
    </row>
    <row r="47" spans="1:24" ht="16.5" thickTop="1">
      <c r="A47" s="38"/>
      <c r="B47" s="39" t="s">
        <v>46</v>
      </c>
      <c r="C47" s="23"/>
      <c r="D47" s="23"/>
      <c r="E47" s="120"/>
      <c r="F47" s="40"/>
      <c r="G47" s="120">
        <f>SUM(G39:G46)</f>
        <v>0</v>
      </c>
      <c r="H47" s="116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1"/>
      <c r="B48" s="42"/>
      <c r="C48" s="165" t="s">
        <v>78</v>
      </c>
      <c r="D48" s="42"/>
      <c r="E48" s="192" t="s">
        <v>77</v>
      </c>
      <c r="F48" s="193"/>
      <c r="G48" s="121"/>
      <c r="H48" s="122"/>
      <c r="K48" s="13"/>
      <c r="S48" s="13"/>
      <c r="X48" s="35"/>
    </row>
    <row r="49" spans="1:24" ht="15.75">
      <c r="A49" s="44" t="s">
        <v>79</v>
      </c>
      <c r="B49" s="44"/>
      <c r="C49" s="175"/>
      <c r="D49" s="176"/>
      <c r="E49" s="121"/>
      <c r="F49" s="167"/>
      <c r="G49" s="121">
        <f>G37+G47</f>
        <v>195.48999999999998</v>
      </c>
      <c r="H49" s="116" t="str">
        <f>IF(G49=0," ",IF($H$5=1," ",$H$5*G49))</f>
        <v> </v>
      </c>
      <c r="K49" s="13"/>
      <c r="S49" s="13"/>
      <c r="X49" s="35"/>
    </row>
    <row r="50" spans="1:24" ht="15.75">
      <c r="A50" s="44"/>
      <c r="B50" s="44"/>
      <c r="C50" s="166"/>
      <c r="D50" s="31"/>
      <c r="E50" s="121"/>
      <c r="F50" s="167"/>
      <c r="G50" s="121"/>
      <c r="H50" s="173"/>
      <c r="K50" s="13"/>
      <c r="S50" s="13"/>
      <c r="X50" s="35"/>
    </row>
    <row r="51" spans="1:24" ht="15.75">
      <c r="A51" s="44" t="s">
        <v>81</v>
      </c>
      <c r="B51" s="44"/>
      <c r="C51" s="166"/>
      <c r="D51" s="31"/>
      <c r="E51" s="121"/>
      <c r="F51" s="167"/>
      <c r="G51" s="121" t="str">
        <f>IF(G12=0,"NA",G12-G49)</f>
        <v>NA</v>
      </c>
      <c r="H51" s="116" t="str">
        <f>IF(G51="NA"," ",IF($H$5=1," ",$H$5*G51))</f>
        <v> </v>
      </c>
      <c r="K51" s="13"/>
      <c r="S51" s="13"/>
      <c r="X51" s="35"/>
    </row>
    <row r="52" spans="7:8" ht="15">
      <c r="G52" s="123"/>
      <c r="H52" s="123"/>
    </row>
    <row r="53" spans="1:24" ht="19.5" customHeight="1">
      <c r="A53" s="30" t="s">
        <v>82</v>
      </c>
      <c r="D53" s="31"/>
      <c r="E53" s="27"/>
      <c r="F53" s="28"/>
      <c r="G53" s="3" t="s">
        <v>0</v>
      </c>
      <c r="H53" s="117"/>
      <c r="K53" s="13"/>
      <c r="L53" s="14"/>
      <c r="S53" s="13" t="s">
        <v>0</v>
      </c>
      <c r="X53" s="35" t="s">
        <v>0</v>
      </c>
    </row>
    <row r="54" spans="2:8" ht="15.75">
      <c r="B54" s="14" t="s">
        <v>80</v>
      </c>
      <c r="C54" s="14"/>
      <c r="D54" s="31" t="s">
        <v>15</v>
      </c>
      <c r="E54" s="37">
        <v>1</v>
      </c>
      <c r="F54" s="151">
        <f>H80+H85</f>
        <v>23.54</v>
      </c>
      <c r="G54" s="2">
        <f>ROUND((E54*F54),2)</f>
        <v>23.54</v>
      </c>
      <c r="H54" s="116" t="str">
        <f>IF($H$5=1," ",IF(E54=0," ",$H$5*G54))</f>
        <v> </v>
      </c>
    </row>
    <row r="55" spans="1:19" ht="16.5" customHeight="1">
      <c r="A55" s="30" t="s">
        <v>83</v>
      </c>
      <c r="E55" s="27"/>
      <c r="F55" s="28"/>
      <c r="G55" s="3"/>
      <c r="H55" s="117"/>
      <c r="K55" s="13"/>
      <c r="L55" s="14"/>
      <c r="S55" s="13" t="s">
        <v>0</v>
      </c>
    </row>
    <row r="56" spans="2:24" ht="18.75" customHeight="1">
      <c r="B56" s="14" t="s">
        <v>57</v>
      </c>
      <c r="C56" s="14"/>
      <c r="D56" s="31" t="s">
        <v>18</v>
      </c>
      <c r="E56" s="2">
        <f>(G49)</f>
        <v>195.48999999999998</v>
      </c>
      <c r="F56" s="130">
        <v>0.08</v>
      </c>
      <c r="G56" s="2">
        <f>ROUND((E56*F56),2)</f>
        <v>15.64</v>
      </c>
      <c r="H56" s="116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4"/>
      <c r="H57" s="125"/>
      <c r="K57" s="13"/>
      <c r="S57" s="13" t="s">
        <v>0</v>
      </c>
    </row>
    <row r="58" spans="1:19" ht="16.5" thickTop="1">
      <c r="A58" s="174" t="s">
        <v>84</v>
      </c>
      <c r="E58" s="3"/>
      <c r="F58" s="28"/>
      <c r="G58" s="126">
        <f>SUM(G54:G56)</f>
        <v>39.18</v>
      </c>
      <c r="H58" s="116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7"/>
      <c r="K59" s="13"/>
      <c r="S59" s="13" t="s">
        <v>0</v>
      </c>
      <c r="X59" s="35" t="s">
        <v>0</v>
      </c>
    </row>
    <row r="60" spans="1:24" ht="16.5" thickBot="1">
      <c r="A60" s="44" t="s">
        <v>141</v>
      </c>
      <c r="B60" s="45"/>
      <c r="C60" s="45"/>
      <c r="D60" s="45"/>
      <c r="E60" s="121"/>
      <c r="F60" s="43"/>
      <c r="G60" s="127">
        <f>G49+G58</f>
        <v>234.67</v>
      </c>
      <c r="H60" s="116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7"/>
      <c r="K61" s="13"/>
      <c r="S61" s="13" t="s">
        <v>0</v>
      </c>
    </row>
    <row r="62" spans="1:24" ht="18.75" customHeight="1" thickBot="1" thickTop="1">
      <c r="A62" s="46" t="s">
        <v>85</v>
      </c>
      <c r="B62" s="46"/>
      <c r="C62" s="46"/>
      <c r="D62" s="46"/>
      <c r="E62" s="47"/>
      <c r="F62" s="48"/>
      <c r="G62" s="128" t="str">
        <f>IF(G12=0,"NA",G12-G60)</f>
        <v>NA</v>
      </c>
      <c r="H62" s="129" t="str">
        <f>IF(G62="NA"," ",IF($H$5=1," ",$H$5*G62))</f>
        <v> </v>
      </c>
      <c r="K62" s="13"/>
      <c r="S62" s="13" t="s">
        <v>0</v>
      </c>
      <c r="X62" s="35" t="s">
        <v>0</v>
      </c>
    </row>
    <row r="63" spans="1:24" s="50" customFormat="1" ht="15.75" thickTop="1">
      <c r="A63" s="49" t="s">
        <v>65</v>
      </c>
      <c r="F63" s="51"/>
      <c r="K63" s="52"/>
      <c r="S63" s="52" t="s">
        <v>0</v>
      </c>
      <c r="X63" s="53" t="s">
        <v>0</v>
      </c>
    </row>
    <row r="64" ht="15">
      <c r="A64" s="49" t="s">
        <v>63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9" t="str">
        <f>A3</f>
        <v>Timothy Conventional Establishment</v>
      </c>
      <c r="B68" s="54"/>
      <c r="C68" s="54"/>
      <c r="D68" s="54"/>
      <c r="E68" s="54"/>
      <c r="F68" s="55"/>
      <c r="G68" s="54"/>
      <c r="H68" s="56"/>
      <c r="K68" s="13"/>
      <c r="S68" s="13" t="s">
        <v>0</v>
      </c>
      <c r="X68" s="35" t="s">
        <v>0</v>
      </c>
    </row>
    <row r="69" spans="1:24" ht="16.5" thickBot="1">
      <c r="A69" s="57"/>
      <c r="B69" s="58" t="s">
        <v>54</v>
      </c>
      <c r="C69" s="58"/>
      <c r="D69" s="59"/>
      <c r="E69" s="59"/>
      <c r="F69" s="60"/>
      <c r="G69" s="59"/>
      <c r="H69" s="61"/>
      <c r="K69" s="13"/>
      <c r="S69" s="13" t="s">
        <v>0</v>
      </c>
      <c r="X69" s="35" t="s">
        <v>0</v>
      </c>
    </row>
    <row r="70" spans="1:24" ht="15">
      <c r="A70" s="62" t="s">
        <v>25</v>
      </c>
      <c r="B70" s="41" t="s">
        <v>29</v>
      </c>
      <c r="C70" s="63" t="s">
        <v>61</v>
      </c>
      <c r="D70" s="64" t="s">
        <v>19</v>
      </c>
      <c r="E70" s="65" t="s">
        <v>20</v>
      </c>
      <c r="F70" s="65" t="s">
        <v>51</v>
      </c>
      <c r="G70" s="64" t="s">
        <v>53</v>
      </c>
      <c r="H70" s="66" t="s">
        <v>21</v>
      </c>
      <c r="K70" s="13"/>
      <c r="S70" s="13" t="s">
        <v>0</v>
      </c>
      <c r="X70" s="35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52</v>
      </c>
      <c r="G71" s="70" t="s">
        <v>24</v>
      </c>
      <c r="H71" s="72" t="s">
        <v>24</v>
      </c>
      <c r="K71" s="13"/>
      <c r="S71" s="13" t="s">
        <v>0</v>
      </c>
      <c r="X71" s="35" t="s">
        <v>0</v>
      </c>
    </row>
    <row r="72" spans="1:19" ht="15">
      <c r="A72" s="73" t="s">
        <v>48</v>
      </c>
      <c r="B72" s="42"/>
      <c r="C72" s="42"/>
      <c r="D72" s="64"/>
      <c r="E72" s="64"/>
      <c r="F72" s="65"/>
      <c r="G72" s="65"/>
      <c r="H72" s="177"/>
      <c r="K72" s="13"/>
      <c r="S72" s="13" t="s">
        <v>0</v>
      </c>
    </row>
    <row r="73" spans="1:24" ht="15">
      <c r="A73" s="74" t="s">
        <v>74</v>
      </c>
      <c r="B73" s="146" t="s">
        <v>146</v>
      </c>
      <c r="C73" s="75">
        <v>1</v>
      </c>
      <c r="D73" s="84">
        <v>0.62</v>
      </c>
      <c r="E73" s="147">
        <v>0.56</v>
      </c>
      <c r="F73" s="148">
        <v>5</v>
      </c>
      <c r="G73" s="148">
        <v>5.36</v>
      </c>
      <c r="H73" s="149">
        <v>6.84</v>
      </c>
      <c r="K73" s="13"/>
      <c r="M73" s="31"/>
      <c r="S73" s="13" t="s">
        <v>0</v>
      </c>
      <c r="X73" s="35" t="s">
        <v>0</v>
      </c>
    </row>
    <row r="74" spans="1:24" ht="15">
      <c r="A74" s="74" t="s">
        <v>74</v>
      </c>
      <c r="B74" s="146" t="s">
        <v>147</v>
      </c>
      <c r="C74" s="75">
        <v>1</v>
      </c>
      <c r="D74" s="84">
        <v>0.34</v>
      </c>
      <c r="E74" s="147">
        <v>0.31</v>
      </c>
      <c r="F74" s="148">
        <v>2.77</v>
      </c>
      <c r="G74" s="148">
        <v>2.07</v>
      </c>
      <c r="H74" s="149">
        <v>5.19</v>
      </c>
      <c r="K74" s="13"/>
      <c r="M74" s="31"/>
      <c r="S74" s="13" t="s">
        <v>0</v>
      </c>
      <c r="X74" s="35" t="s">
        <v>0</v>
      </c>
    </row>
    <row r="75" spans="1:24" s="50" customFormat="1" ht="15">
      <c r="A75" s="74" t="s">
        <v>74</v>
      </c>
      <c r="B75" s="146" t="s">
        <v>148</v>
      </c>
      <c r="C75" s="75">
        <v>1</v>
      </c>
      <c r="D75" s="84">
        <v>0.34</v>
      </c>
      <c r="E75" s="147">
        <v>0.31</v>
      </c>
      <c r="F75" s="148">
        <v>2.03</v>
      </c>
      <c r="G75" s="148">
        <v>1.98</v>
      </c>
      <c r="H75" s="149">
        <v>6.34</v>
      </c>
      <c r="K75" s="52"/>
      <c r="M75" s="77"/>
      <c r="S75" s="52" t="s">
        <v>0</v>
      </c>
      <c r="X75" s="53" t="s">
        <v>0</v>
      </c>
    </row>
    <row r="76" spans="1:24" ht="15">
      <c r="A76" s="74" t="s">
        <v>75</v>
      </c>
      <c r="B76" s="146" t="s">
        <v>145</v>
      </c>
      <c r="C76" s="75">
        <v>1</v>
      </c>
      <c r="D76" s="84">
        <v>0.17</v>
      </c>
      <c r="E76" s="147">
        <v>0.15</v>
      </c>
      <c r="F76" s="148">
        <v>1.78</v>
      </c>
      <c r="G76" s="148">
        <v>2.28</v>
      </c>
      <c r="H76" s="149">
        <v>5.17</v>
      </c>
      <c r="K76" s="29"/>
      <c r="S76" s="13"/>
      <c r="X76" s="35" t="s">
        <v>0</v>
      </c>
    </row>
    <row r="77" spans="1:24" ht="15">
      <c r="A77" s="74"/>
      <c r="B77" s="146" t="s">
        <v>69</v>
      </c>
      <c r="C77" s="75"/>
      <c r="D77" s="84" t="s">
        <v>69</v>
      </c>
      <c r="E77" s="147">
        <v>0</v>
      </c>
      <c r="F77" s="148">
        <v>0</v>
      </c>
      <c r="G77" s="148">
        <v>0</v>
      </c>
      <c r="H77" s="149">
        <v>0</v>
      </c>
      <c r="K77" s="78"/>
      <c r="S77" s="13"/>
      <c r="X77" s="35" t="s">
        <v>0</v>
      </c>
    </row>
    <row r="78" spans="1:24" ht="15">
      <c r="A78" s="74"/>
      <c r="B78" s="146" t="s">
        <v>69</v>
      </c>
      <c r="C78" s="75"/>
      <c r="D78" s="84" t="s">
        <v>69</v>
      </c>
      <c r="E78" s="147">
        <v>0</v>
      </c>
      <c r="F78" s="148">
        <v>0</v>
      </c>
      <c r="G78" s="148">
        <v>0</v>
      </c>
      <c r="H78" s="149">
        <v>0</v>
      </c>
      <c r="K78" s="78"/>
      <c r="S78" s="13"/>
      <c r="X78" s="35" t="s">
        <v>0</v>
      </c>
    </row>
    <row r="79" spans="1:24" ht="15">
      <c r="A79" s="157">
        <v>0.25</v>
      </c>
      <c r="B79" s="41" t="s">
        <v>26</v>
      </c>
      <c r="C79" s="75"/>
      <c r="D79" s="158">
        <f>A79*SUM(D73:D78)</f>
        <v>0.3675</v>
      </c>
      <c r="E79" s="80"/>
      <c r="F79" s="178"/>
      <c r="G79" s="81"/>
      <c r="H79" s="82"/>
      <c r="J79" s="78"/>
      <c r="K79" s="78"/>
      <c r="L79" s="78"/>
      <c r="M79" s="78"/>
      <c r="S79" s="13"/>
      <c r="X79" s="35"/>
    </row>
    <row r="80" spans="1:24" ht="15">
      <c r="A80" s="79"/>
      <c r="B80" s="41" t="s">
        <v>47</v>
      </c>
      <c r="C80" s="75"/>
      <c r="D80" s="4">
        <f>ROUND(SUM(D72:D79),2)</f>
        <v>1.84</v>
      </c>
      <c r="E80" s="4">
        <f>SUM(E72:E78)</f>
        <v>1.33</v>
      </c>
      <c r="F80" s="131">
        <f>SUM(F72:F78)</f>
        <v>11.579999999999998</v>
      </c>
      <c r="G80" s="131">
        <f>SUM(G72:G78)</f>
        <v>11.69</v>
      </c>
      <c r="H80" s="5">
        <f>SUM(H72:H78)</f>
        <v>23.54</v>
      </c>
      <c r="J80" s="78"/>
      <c r="K80" s="78"/>
      <c r="L80" s="78"/>
      <c r="M80" s="78"/>
      <c r="N80" s="50"/>
      <c r="S80" s="13"/>
      <c r="X80" s="35"/>
    </row>
    <row r="81" spans="1:24" ht="15">
      <c r="A81" s="83" t="s">
        <v>30</v>
      </c>
      <c r="B81" s="41"/>
      <c r="C81" s="75"/>
      <c r="D81" s="84"/>
      <c r="E81" s="76"/>
      <c r="F81" s="65"/>
      <c r="G81" s="81"/>
      <c r="H81" s="82"/>
      <c r="J81" s="78"/>
      <c r="K81" s="78"/>
      <c r="L81" s="78"/>
      <c r="M81" s="78"/>
      <c r="S81" s="13"/>
      <c r="X81" s="35"/>
    </row>
    <row r="82" spans="1:24" ht="15.75" customHeight="1">
      <c r="A82" s="74"/>
      <c r="B82" s="146"/>
      <c r="C82" s="75"/>
      <c r="D82" s="84"/>
      <c r="E82" s="147"/>
      <c r="F82" s="148"/>
      <c r="G82" s="148"/>
      <c r="H82" s="149"/>
      <c r="I82" s="14"/>
      <c r="J82" s="14"/>
      <c r="K82" s="78"/>
      <c r="R82" s="14"/>
      <c r="X82" s="35" t="s">
        <v>0</v>
      </c>
    </row>
    <row r="83" spans="1:24" ht="15.75" customHeight="1">
      <c r="A83" s="74"/>
      <c r="B83" s="146" t="s">
        <v>69</v>
      </c>
      <c r="C83" s="75"/>
      <c r="D83" s="84" t="s">
        <v>69</v>
      </c>
      <c r="E83" s="147">
        <v>0</v>
      </c>
      <c r="F83" s="148">
        <v>0</v>
      </c>
      <c r="G83" s="148">
        <v>0</v>
      </c>
      <c r="H83" s="149">
        <v>0</v>
      </c>
      <c r="I83" s="14"/>
      <c r="J83" s="14"/>
      <c r="K83" s="78"/>
      <c r="R83" s="14"/>
      <c r="X83" s="35"/>
    </row>
    <row r="84" spans="1:24" ht="15.75" customHeight="1">
      <c r="A84" s="157">
        <v>0.25</v>
      </c>
      <c r="B84" s="41" t="s">
        <v>26</v>
      </c>
      <c r="C84" s="75"/>
      <c r="D84" s="158">
        <f>A84*SUM(D82:D83)</f>
        <v>0</v>
      </c>
      <c r="E84" s="76"/>
      <c r="F84" s="65"/>
      <c r="G84" s="81"/>
      <c r="H84" s="82"/>
      <c r="I84" s="14"/>
      <c r="J84" s="14"/>
      <c r="K84" s="78"/>
      <c r="R84" s="14"/>
      <c r="X84" s="35"/>
    </row>
    <row r="85" spans="1:24" ht="15">
      <c r="A85" s="85"/>
      <c r="B85" s="41" t="s">
        <v>49</v>
      </c>
      <c r="C85" s="42"/>
      <c r="D85" s="6">
        <f>ROUND(SUM(D82:D84),2)</f>
        <v>0</v>
      </c>
      <c r="E85" s="6">
        <f>SUM(E82:E84)</f>
        <v>0</v>
      </c>
      <c r="F85" s="179">
        <f>SUM(F82:F84)</f>
        <v>0</v>
      </c>
      <c r="G85" s="179">
        <f>SUM(G82:G84)</f>
        <v>0</v>
      </c>
      <c r="H85" s="180">
        <f>SUM(H82:H84)</f>
        <v>0</v>
      </c>
      <c r="I85" s="14"/>
      <c r="J85" s="14"/>
      <c r="K85" s="78"/>
      <c r="R85" s="14"/>
      <c r="X85" s="35" t="s">
        <v>0</v>
      </c>
    </row>
    <row r="86" spans="1:8" ht="15.75" thickBot="1">
      <c r="A86" s="86"/>
      <c r="B86" s="87"/>
      <c r="C86" s="87"/>
      <c r="D86" s="88"/>
      <c r="E86" s="88"/>
      <c r="F86" s="181"/>
      <c r="G86" s="182"/>
      <c r="H86" s="89"/>
    </row>
    <row r="87" spans="6:17" ht="15">
      <c r="F87" s="183">
        <v>2.35</v>
      </c>
      <c r="G87" s="7" t="s">
        <v>86</v>
      </c>
      <c r="M87" s="13"/>
      <c r="N87" s="78"/>
      <c r="O87" s="78"/>
      <c r="P87" s="78"/>
      <c r="Q87" s="78"/>
    </row>
    <row r="88" spans="1:24" ht="15">
      <c r="A88" s="78"/>
      <c r="D88" s="29"/>
      <c r="E88" s="29"/>
      <c r="F88" s="90"/>
      <c r="G88" s="29"/>
      <c r="H88" s="29"/>
      <c r="M88" s="13"/>
      <c r="X88" s="35" t="s">
        <v>0</v>
      </c>
    </row>
    <row r="89" spans="1:24" ht="15.75" thickBot="1">
      <c r="A89" s="78"/>
      <c r="K89" s="13"/>
      <c r="S89" s="13" t="s">
        <v>0</v>
      </c>
      <c r="X89" s="35" t="s">
        <v>0</v>
      </c>
    </row>
    <row r="90" spans="1:19" ht="16.5" thickBot="1">
      <c r="A90" s="91"/>
      <c r="B90" s="92" t="s">
        <v>56</v>
      </c>
      <c r="C90" s="92"/>
      <c r="D90" s="93"/>
      <c r="E90" s="93"/>
      <c r="F90" s="94"/>
      <c r="G90" s="93"/>
      <c r="H90" s="95"/>
      <c r="K90" s="13"/>
      <c r="L90" s="14"/>
      <c r="S90" s="13" t="s">
        <v>0</v>
      </c>
    </row>
    <row r="91" spans="1:24" ht="15">
      <c r="A91" s="91"/>
      <c r="B91" s="93"/>
      <c r="C91" s="93"/>
      <c r="D91" s="93"/>
      <c r="E91" s="96"/>
      <c r="F91" s="97" t="s">
        <v>1</v>
      </c>
      <c r="G91" s="96" t="s">
        <v>2</v>
      </c>
      <c r="H91" s="98"/>
      <c r="K91" s="13"/>
      <c r="S91" s="13" t="s">
        <v>0</v>
      </c>
      <c r="X91" s="35" t="s">
        <v>0</v>
      </c>
    </row>
    <row r="92" spans="1:24" ht="15">
      <c r="A92" s="99" t="s">
        <v>50</v>
      </c>
      <c r="B92" s="23" t="s">
        <v>60</v>
      </c>
      <c r="C92" s="23"/>
      <c r="D92" s="24" t="s">
        <v>4</v>
      </c>
      <c r="E92" s="25" t="s">
        <v>5</v>
      </c>
      <c r="F92" s="26" t="s">
        <v>6</v>
      </c>
      <c r="G92" s="25" t="s">
        <v>7</v>
      </c>
      <c r="H92" s="100" t="s">
        <v>25</v>
      </c>
      <c r="K92" s="13"/>
      <c r="S92" s="13"/>
      <c r="X92" s="35"/>
    </row>
    <row r="93" spans="1:24" ht="15">
      <c r="A93" s="160"/>
      <c r="B93" s="132" t="s">
        <v>69</v>
      </c>
      <c r="C93" s="133"/>
      <c r="D93" s="134" t="s">
        <v>69</v>
      </c>
      <c r="E93" s="135"/>
      <c r="F93" s="1" t="s">
        <v>69</v>
      </c>
      <c r="G93" s="155" t="str">
        <f>IF(E93=0," ",ROUND((E93*F93),2))</f>
        <v> </v>
      </c>
      <c r="H93" s="136"/>
      <c r="K93" s="102"/>
      <c r="L93" s="103"/>
      <c r="M93" s="103"/>
      <c r="N93" s="103"/>
      <c r="S93" s="13"/>
      <c r="X93" s="35"/>
    </row>
    <row r="94" spans="1:24" ht="15">
      <c r="A94" s="161" t="s">
        <v>69</v>
      </c>
      <c r="B94" s="132" t="s">
        <v>69</v>
      </c>
      <c r="C94" s="133"/>
      <c r="D94" s="134" t="s">
        <v>69</v>
      </c>
      <c r="E94" s="135"/>
      <c r="F94" s="1" t="s">
        <v>69</v>
      </c>
      <c r="G94" s="155" t="str">
        <f aca="true" t="shared" si="5" ref="G94:G101">IF(E94=0," ",ROUND((E94*F94),2))</f>
        <v> </v>
      </c>
      <c r="H94" s="136"/>
      <c r="K94" s="102"/>
      <c r="L94" s="103"/>
      <c r="M94" s="103"/>
      <c r="N94" s="103"/>
      <c r="S94" s="13" t="s">
        <v>0</v>
      </c>
      <c r="X94" s="35" t="s">
        <v>0</v>
      </c>
    </row>
    <row r="95" spans="1:24" ht="15">
      <c r="A95" s="161"/>
      <c r="B95" s="132"/>
      <c r="C95" s="133"/>
      <c r="D95" s="134"/>
      <c r="E95" s="135"/>
      <c r="F95" s="1"/>
      <c r="G95" s="155" t="str">
        <f t="shared" si="5"/>
        <v> </v>
      </c>
      <c r="H95" s="136"/>
      <c r="K95" s="102"/>
      <c r="L95" s="103"/>
      <c r="M95" s="103"/>
      <c r="N95" s="103"/>
      <c r="S95" s="13" t="s">
        <v>0</v>
      </c>
      <c r="X95" s="35" t="s">
        <v>0</v>
      </c>
    </row>
    <row r="96" spans="1:24" ht="15">
      <c r="A96" s="161"/>
      <c r="B96" s="132"/>
      <c r="C96" s="133"/>
      <c r="D96" s="134"/>
      <c r="E96" s="135"/>
      <c r="F96" s="1"/>
      <c r="G96" s="155" t="str">
        <f t="shared" si="5"/>
        <v> </v>
      </c>
      <c r="H96" s="136"/>
      <c r="K96" s="102"/>
      <c r="L96" s="103"/>
      <c r="M96" s="103"/>
      <c r="N96" s="103"/>
      <c r="S96" s="13"/>
      <c r="X96" s="35"/>
    </row>
    <row r="97" spans="1:24" ht="15">
      <c r="A97" s="161" t="s">
        <v>69</v>
      </c>
      <c r="B97" s="132" t="s">
        <v>69</v>
      </c>
      <c r="C97" s="133"/>
      <c r="D97" s="134" t="s">
        <v>69</v>
      </c>
      <c r="E97" s="135"/>
      <c r="F97" s="1" t="s">
        <v>69</v>
      </c>
      <c r="G97" s="155" t="str">
        <f t="shared" si="5"/>
        <v> </v>
      </c>
      <c r="H97" s="136"/>
      <c r="K97" s="102"/>
      <c r="L97" s="103"/>
      <c r="M97" s="103"/>
      <c r="N97" s="103"/>
      <c r="S97" s="13"/>
      <c r="X97" s="35"/>
    </row>
    <row r="98" spans="1:24" ht="15">
      <c r="A98" s="161" t="s">
        <v>69</v>
      </c>
      <c r="B98" s="132" t="s">
        <v>69</v>
      </c>
      <c r="C98" s="133"/>
      <c r="D98" s="134" t="s">
        <v>69</v>
      </c>
      <c r="E98" s="135"/>
      <c r="F98" s="1" t="s">
        <v>69</v>
      </c>
      <c r="G98" s="155" t="str">
        <f t="shared" si="5"/>
        <v> </v>
      </c>
      <c r="H98" s="136"/>
      <c r="K98" s="102"/>
      <c r="L98" s="103"/>
      <c r="M98" s="103"/>
      <c r="N98" s="103"/>
      <c r="S98" s="13"/>
      <c r="X98" s="35"/>
    </row>
    <row r="99" spans="1:24" ht="15">
      <c r="A99" s="161" t="s">
        <v>69</v>
      </c>
      <c r="B99" s="132" t="s">
        <v>69</v>
      </c>
      <c r="C99" s="133"/>
      <c r="D99" s="134" t="s">
        <v>69</v>
      </c>
      <c r="E99" s="135"/>
      <c r="F99" s="1" t="s">
        <v>69</v>
      </c>
      <c r="G99" s="155" t="str">
        <f t="shared" si="5"/>
        <v> </v>
      </c>
      <c r="H99" s="136"/>
      <c r="K99" s="102"/>
      <c r="L99" s="103"/>
      <c r="M99" s="103"/>
      <c r="N99" s="103"/>
      <c r="S99" s="13" t="s">
        <v>0</v>
      </c>
      <c r="X99" s="35" t="s">
        <v>0</v>
      </c>
    </row>
    <row r="100" spans="1:24" ht="15">
      <c r="A100" s="161" t="s">
        <v>69</v>
      </c>
      <c r="B100" s="132" t="s">
        <v>69</v>
      </c>
      <c r="C100" s="133"/>
      <c r="D100" s="134" t="s">
        <v>69</v>
      </c>
      <c r="E100" s="135"/>
      <c r="F100" s="1" t="s">
        <v>69</v>
      </c>
      <c r="G100" s="155" t="str">
        <f t="shared" si="5"/>
        <v> </v>
      </c>
      <c r="H100" s="136"/>
      <c r="K100" s="102"/>
      <c r="L100" s="103"/>
      <c r="M100" s="103"/>
      <c r="N100" s="103"/>
      <c r="S100" s="13" t="s">
        <v>0</v>
      </c>
      <c r="X100" s="35" t="s">
        <v>0</v>
      </c>
    </row>
    <row r="101" spans="1:24" ht="15">
      <c r="A101" s="162" t="s">
        <v>69</v>
      </c>
      <c r="B101" s="137"/>
      <c r="C101" s="138"/>
      <c r="D101" s="138"/>
      <c r="E101" s="139"/>
      <c r="F101" s="140"/>
      <c r="G101" s="156" t="str">
        <f t="shared" si="5"/>
        <v> </v>
      </c>
      <c r="H101" s="141"/>
      <c r="K101" s="102"/>
      <c r="L101" s="103"/>
      <c r="M101" s="103"/>
      <c r="N101" s="103"/>
      <c r="S101" s="13" t="s">
        <v>0</v>
      </c>
      <c r="X101" s="35" t="s">
        <v>0</v>
      </c>
    </row>
    <row r="102" spans="1:24" ht="15">
      <c r="A102" s="101" t="s">
        <v>71</v>
      </c>
      <c r="B102" s="133" t="s">
        <v>88</v>
      </c>
      <c r="C102" s="41"/>
      <c r="D102" s="42"/>
      <c r="E102" s="104"/>
      <c r="F102" s="105"/>
      <c r="G102" s="106"/>
      <c r="H102" s="107"/>
      <c r="K102" s="102"/>
      <c r="L102" s="103"/>
      <c r="M102" s="103"/>
      <c r="N102" s="103"/>
      <c r="S102" s="13" t="s">
        <v>0</v>
      </c>
      <c r="X102" s="35" t="s">
        <v>0</v>
      </c>
    </row>
    <row r="103" spans="1:24" ht="15.75" thickBot="1">
      <c r="A103" s="108"/>
      <c r="B103" s="185"/>
      <c r="C103" s="87"/>
      <c r="D103" s="87"/>
      <c r="E103" s="87"/>
      <c r="F103" s="60"/>
      <c r="G103" s="87"/>
      <c r="H103" s="109"/>
      <c r="K103" s="13"/>
      <c r="L103" s="14"/>
      <c r="M103" s="14"/>
      <c r="N103" s="14"/>
      <c r="S103" s="13" t="s">
        <v>0</v>
      </c>
      <c r="X103" s="35" t="s">
        <v>0</v>
      </c>
    </row>
    <row r="104" spans="1:24" ht="15">
      <c r="A104" s="110"/>
      <c r="E104" s="78"/>
      <c r="F104" s="111"/>
      <c r="G104" s="78"/>
      <c r="H104" s="78"/>
      <c r="K104" s="13"/>
      <c r="L104" s="14"/>
      <c r="S104" s="13" t="s">
        <v>0</v>
      </c>
      <c r="X104" s="35" t="s">
        <v>0</v>
      </c>
    </row>
    <row r="105" spans="2:24" ht="15" customHeight="1">
      <c r="B105" s="123"/>
      <c r="C105" s="123"/>
      <c r="D105" s="123"/>
      <c r="E105" s="142" t="s">
        <v>59</v>
      </c>
      <c r="F105" s="143"/>
      <c r="G105" s="144"/>
      <c r="H105" s="144"/>
      <c r="K105" s="13"/>
      <c r="L105" s="14"/>
      <c r="S105" s="13"/>
      <c r="X105" s="35"/>
    </row>
    <row r="106" spans="2:24" ht="15" customHeight="1">
      <c r="B106" s="123"/>
      <c r="C106" s="123"/>
      <c r="D106" s="123"/>
      <c r="E106" s="142" t="s">
        <v>58</v>
      </c>
      <c r="F106" s="145"/>
      <c r="G106" s="123"/>
      <c r="H106" s="144"/>
      <c r="K106" s="13"/>
      <c r="L106" s="14"/>
      <c r="S106" s="13"/>
      <c r="X106" s="35"/>
    </row>
    <row r="107" spans="5:24" ht="15" customHeight="1">
      <c r="E107" s="112"/>
      <c r="H107" s="78"/>
      <c r="K107" s="13"/>
      <c r="L107" s="14"/>
      <c r="S107" s="13"/>
      <c r="X107" s="35"/>
    </row>
    <row r="108" spans="5:24" ht="15" customHeight="1">
      <c r="E108" s="112"/>
      <c r="H108" s="78"/>
      <c r="K108" s="13"/>
      <c r="L108" s="14"/>
      <c r="S108" s="13"/>
      <c r="X108" s="35"/>
    </row>
    <row r="109" spans="5:24" ht="15" customHeight="1">
      <c r="E109" s="112"/>
      <c r="H109" s="78"/>
      <c r="K109" s="13"/>
      <c r="L109" s="14"/>
      <c r="S109" s="13"/>
      <c r="X109" s="35"/>
    </row>
    <row r="110" spans="5:24" ht="15" customHeight="1">
      <c r="E110" s="112"/>
      <c r="H110" s="78"/>
      <c r="K110" s="13"/>
      <c r="L110" s="14"/>
      <c r="S110" s="13"/>
      <c r="X110" s="35"/>
    </row>
    <row r="111" spans="5:24" ht="15" customHeight="1">
      <c r="E111" s="112"/>
      <c r="H111" s="78"/>
      <c r="K111" s="13"/>
      <c r="L111" s="14"/>
      <c r="S111" s="13"/>
      <c r="X111" s="35"/>
    </row>
    <row r="112" spans="5:24" ht="15" customHeight="1">
      <c r="E112" s="112"/>
      <c r="H112" s="78"/>
      <c r="K112" s="13"/>
      <c r="L112" s="14"/>
      <c r="S112" s="13"/>
      <c r="X112" s="35"/>
    </row>
    <row r="113" spans="5:24" ht="15" customHeight="1">
      <c r="E113" s="112"/>
      <c r="H113" s="78"/>
      <c r="K113" s="13"/>
      <c r="L113" s="14"/>
      <c r="S113" s="13"/>
      <c r="X113" s="35"/>
    </row>
    <row r="114" spans="5:24" ht="15" customHeight="1">
      <c r="E114" s="112"/>
      <c r="H114" s="78"/>
      <c r="K114" s="13"/>
      <c r="L114" s="14"/>
      <c r="S114" s="13"/>
      <c r="X114" s="35"/>
    </row>
    <row r="115" spans="5:24" ht="15" customHeight="1">
      <c r="E115" s="112"/>
      <c r="H115" s="78"/>
      <c r="K115" s="13"/>
      <c r="L115" s="14"/>
      <c r="S115" s="13"/>
      <c r="X115" s="35"/>
    </row>
    <row r="116" spans="5:24" ht="15" customHeight="1">
      <c r="E116" s="112"/>
      <c r="H116" s="78"/>
      <c r="K116" s="13"/>
      <c r="L116" s="14"/>
      <c r="S116" s="13"/>
      <c r="X116" s="35"/>
    </row>
    <row r="117" spans="5:24" ht="15" customHeight="1">
      <c r="E117" s="112"/>
      <c r="H117" s="78"/>
      <c r="K117" s="13"/>
      <c r="L117" s="14"/>
      <c r="S117" s="13"/>
      <c r="X117" s="35"/>
    </row>
    <row r="118" spans="5:24" ht="15" customHeight="1">
      <c r="E118" s="112"/>
      <c r="H118" s="78"/>
      <c r="K118" s="13"/>
      <c r="L118" s="14"/>
      <c r="S118" s="13"/>
      <c r="X118" s="35"/>
    </row>
    <row r="119" spans="5:24" ht="15" customHeight="1">
      <c r="E119" s="112"/>
      <c r="H119" s="78"/>
      <c r="K119" s="13"/>
      <c r="L119" s="14"/>
      <c r="S119" s="13"/>
      <c r="X119" s="35"/>
    </row>
    <row r="120" spans="5:24" ht="15" customHeight="1">
      <c r="E120" s="112"/>
      <c r="H120" s="78"/>
      <c r="K120" s="13"/>
      <c r="L120" s="14"/>
      <c r="S120" s="13"/>
      <c r="X120" s="35"/>
    </row>
    <row r="121" spans="5:24" ht="15" customHeight="1">
      <c r="E121" s="112"/>
      <c r="H121" s="78"/>
      <c r="K121" s="13"/>
      <c r="L121" s="14"/>
      <c r="S121" s="13"/>
      <c r="X121" s="35"/>
    </row>
    <row r="122" spans="5:24" ht="15" customHeight="1">
      <c r="E122" s="112"/>
      <c r="H122" s="78"/>
      <c r="K122" s="13"/>
      <c r="L122" s="14"/>
      <c r="S122" s="13"/>
      <c r="X122" s="35"/>
    </row>
    <row r="123" spans="5:24" ht="15" customHeight="1">
      <c r="E123" s="112"/>
      <c r="H123" s="78"/>
      <c r="K123" s="13"/>
      <c r="L123" s="14"/>
      <c r="S123" s="13"/>
      <c r="X123" s="35"/>
    </row>
    <row r="124" spans="5:24" ht="15" customHeight="1">
      <c r="E124" s="112"/>
      <c r="H124" s="78"/>
      <c r="K124" s="13"/>
      <c r="L124" s="14"/>
      <c r="S124" s="13"/>
      <c r="X124" s="35"/>
    </row>
    <row r="125" spans="5:24" ht="15" customHeight="1">
      <c r="E125" s="112"/>
      <c r="H125" s="78"/>
      <c r="K125" s="13"/>
      <c r="L125" s="14"/>
      <c r="S125" s="13"/>
      <c r="X125" s="35"/>
    </row>
    <row r="126" spans="5:24" ht="15" customHeight="1">
      <c r="E126" s="112"/>
      <c r="H126" s="78"/>
      <c r="K126" s="13"/>
      <c r="L126" s="14"/>
      <c r="S126" s="13"/>
      <c r="X126" s="35"/>
    </row>
    <row r="127" spans="5:24" ht="15" customHeight="1">
      <c r="E127" s="112"/>
      <c r="H127" s="78"/>
      <c r="K127" s="13"/>
      <c r="L127" s="14"/>
      <c r="S127" s="13"/>
      <c r="X127" s="35"/>
    </row>
    <row r="128" spans="5:24" ht="15" customHeight="1">
      <c r="E128" s="112"/>
      <c r="H128" s="78"/>
      <c r="K128" s="13"/>
      <c r="L128" s="14"/>
      <c r="S128" s="13"/>
      <c r="X128" s="35"/>
    </row>
    <row r="129" spans="5:24" ht="15" customHeight="1">
      <c r="E129" s="112"/>
      <c r="H129" s="78"/>
      <c r="K129" s="13"/>
      <c r="L129" s="14"/>
      <c r="S129" s="13"/>
      <c r="X129" s="35"/>
    </row>
    <row r="130" spans="5:24" ht="15" customHeight="1">
      <c r="E130" s="112"/>
      <c r="H130" s="78"/>
      <c r="K130" s="13"/>
      <c r="L130" s="14"/>
      <c r="S130" s="13"/>
      <c r="X130" s="35"/>
    </row>
    <row r="131" spans="5:24" ht="15" customHeight="1">
      <c r="E131" s="112"/>
      <c r="H131" s="78"/>
      <c r="K131" s="13"/>
      <c r="L131" s="14"/>
      <c r="S131" s="13"/>
      <c r="X131" s="35"/>
    </row>
    <row r="132" spans="5:24" ht="15" customHeight="1">
      <c r="E132" s="112"/>
      <c r="H132" s="78"/>
      <c r="K132" s="13"/>
      <c r="L132" s="14"/>
      <c r="S132" s="13"/>
      <c r="X132" s="35"/>
    </row>
    <row r="133" spans="5:24" ht="15" customHeight="1">
      <c r="E133" s="112"/>
      <c r="H133" s="78"/>
      <c r="K133" s="13"/>
      <c r="L133" s="14"/>
      <c r="S133" s="13"/>
      <c r="X133" s="35"/>
    </row>
    <row r="134" spans="5:24" ht="15" customHeight="1">
      <c r="E134" s="112"/>
      <c r="H134" s="78"/>
      <c r="K134" s="13"/>
      <c r="L134" s="14"/>
      <c r="S134" s="13"/>
      <c r="X134" s="35"/>
    </row>
    <row r="135" spans="5:24" ht="15" customHeight="1">
      <c r="E135" s="112"/>
      <c r="H135" s="78"/>
      <c r="K135" s="13"/>
      <c r="L135" s="14"/>
      <c r="S135" s="13"/>
      <c r="X135" s="35"/>
    </row>
    <row r="136" spans="5:24" ht="15" customHeight="1">
      <c r="E136" s="112"/>
      <c r="H136" s="78"/>
      <c r="K136" s="13"/>
      <c r="L136" s="14"/>
      <c r="S136" s="13"/>
      <c r="X136" s="35"/>
    </row>
    <row r="137" spans="1:24" ht="15" customHeight="1">
      <c r="A137" s="78"/>
      <c r="E137" s="78"/>
      <c r="F137" s="111"/>
      <c r="G137" s="78"/>
      <c r="K137" s="13"/>
      <c r="L137" s="14"/>
      <c r="S137" s="13" t="s">
        <v>0</v>
      </c>
      <c r="X137" s="35" t="s">
        <v>0</v>
      </c>
    </row>
    <row r="138" spans="1:24" ht="15" customHeight="1">
      <c r="A138" s="78"/>
      <c r="B138" s="78"/>
      <c r="C138" s="78"/>
      <c r="D138" s="78"/>
      <c r="E138" s="78"/>
      <c r="F138" s="113"/>
      <c r="G138" s="78"/>
      <c r="H138" s="78"/>
      <c r="K138" s="13"/>
      <c r="S138" s="13" t="s">
        <v>0</v>
      </c>
      <c r="X138" s="35" t="s">
        <v>0</v>
      </c>
    </row>
    <row r="139" ht="15"/>
    <row r="140" ht="15"/>
    <row r="141" ht="15">
      <c r="F141" s="114"/>
    </row>
    <row r="142" spans="2:6" ht="15">
      <c r="B142" s="14"/>
      <c r="C142" s="14"/>
      <c r="D142" s="14"/>
      <c r="E142" s="14"/>
      <c r="F142" s="114"/>
    </row>
    <row r="143" spans="2:6" ht="15">
      <c r="B143" s="14"/>
      <c r="C143" s="14"/>
      <c r="D143" s="14"/>
      <c r="E143" s="14"/>
      <c r="F143" s="114"/>
    </row>
    <row r="144" spans="2:6" ht="15">
      <c r="B144" s="14"/>
      <c r="C144" s="14"/>
      <c r="D144" s="14"/>
      <c r="E144" s="14"/>
      <c r="F144" s="114"/>
    </row>
    <row r="145" spans="1:6" ht="15">
      <c r="A145" s="7" t="s">
        <v>102</v>
      </c>
      <c r="B145" s="14"/>
      <c r="C145" s="14"/>
      <c r="D145" s="14"/>
      <c r="E145" s="14"/>
      <c r="F145" s="114"/>
    </row>
    <row r="146" spans="2:14" ht="15">
      <c r="B146" s="14"/>
      <c r="C146" s="14"/>
      <c r="D146" s="14"/>
      <c r="E146" s="14"/>
      <c r="L146" s="14"/>
      <c r="M146" s="78"/>
      <c r="N146" s="78"/>
    </row>
    <row r="147" spans="2:3" ht="15">
      <c r="B147" s="14"/>
      <c r="C147" s="14"/>
    </row>
    <row r="148" spans="2:15" ht="15">
      <c r="B148" s="14"/>
      <c r="C148" s="14"/>
      <c r="K148" s="14"/>
      <c r="L148" s="78"/>
      <c r="M148" s="78"/>
      <c r="N148" s="78"/>
      <c r="O148" s="29"/>
    </row>
    <row r="149" spans="2:14" ht="15">
      <c r="B149" s="14"/>
      <c r="C149" s="14"/>
      <c r="K149" s="14"/>
      <c r="L149" s="78"/>
      <c r="M149" s="78"/>
      <c r="N149" s="78"/>
    </row>
    <row r="150" spans="2:14" ht="15">
      <c r="B150" s="14"/>
      <c r="C150" s="14"/>
      <c r="K150" s="14"/>
      <c r="L150" s="78"/>
      <c r="M150" s="78"/>
      <c r="N150" s="78"/>
    </row>
    <row r="151" spans="2:14" ht="15">
      <c r="B151" s="14"/>
      <c r="C151" s="14"/>
      <c r="K151" s="14"/>
      <c r="L151" s="78"/>
      <c r="M151" s="78"/>
      <c r="N151" s="78"/>
    </row>
    <row r="152" spans="2:14" ht="15">
      <c r="B152" s="14"/>
      <c r="C152" s="14"/>
      <c r="K152" s="14"/>
      <c r="L152" s="78"/>
      <c r="M152" s="78"/>
      <c r="N152" s="78"/>
    </row>
    <row r="153" spans="1:14" ht="15">
      <c r="A153" s="7" t="s">
        <v>70</v>
      </c>
      <c r="B153" s="7" t="s">
        <v>89</v>
      </c>
      <c r="K153" s="14"/>
      <c r="L153" s="78"/>
      <c r="M153" s="78"/>
      <c r="N153" s="78"/>
    </row>
    <row r="154" spans="1:14" ht="15">
      <c r="A154" s="7" t="s">
        <v>72</v>
      </c>
      <c r="B154" s="7" t="s">
        <v>90</v>
      </c>
      <c r="F154" s="114"/>
      <c r="K154" s="14"/>
      <c r="L154" s="78"/>
      <c r="M154" s="78"/>
      <c r="N154" s="78"/>
    </row>
    <row r="155" spans="1:5" ht="15">
      <c r="A155" s="7" t="s">
        <v>73</v>
      </c>
      <c r="B155" s="14" t="s">
        <v>91</v>
      </c>
      <c r="C155" s="14"/>
      <c r="D155" s="14"/>
      <c r="E155" s="14"/>
    </row>
    <row r="156" spans="1:14" ht="15">
      <c r="A156" s="7" t="s">
        <v>95</v>
      </c>
      <c r="B156" s="14" t="s">
        <v>92</v>
      </c>
      <c r="C156" s="14"/>
      <c r="K156" s="14"/>
      <c r="L156" s="78"/>
      <c r="M156" s="78"/>
      <c r="N156" s="78"/>
    </row>
    <row r="157" spans="1:14" ht="15">
      <c r="A157" s="7" t="s">
        <v>94</v>
      </c>
      <c r="B157" s="14" t="s">
        <v>93</v>
      </c>
      <c r="C157" s="14"/>
      <c r="K157" s="14"/>
      <c r="L157" s="78"/>
      <c r="M157" s="78"/>
      <c r="N157" s="78"/>
    </row>
    <row r="158" spans="1:14" ht="15">
      <c r="A158" s="7" t="s">
        <v>96</v>
      </c>
      <c r="B158" s="14" t="s">
        <v>97</v>
      </c>
      <c r="C158" s="14"/>
      <c r="K158" s="14"/>
      <c r="L158" s="78"/>
      <c r="M158" s="78"/>
      <c r="N158" s="78"/>
    </row>
    <row r="159" spans="1:14" ht="15">
      <c r="A159" s="7" t="s">
        <v>98</v>
      </c>
      <c r="B159" s="14" t="s">
        <v>99</v>
      </c>
      <c r="C159" s="14"/>
      <c r="K159" s="14"/>
      <c r="L159" s="78"/>
      <c r="M159" s="78"/>
      <c r="N159" s="78"/>
    </row>
    <row r="160" spans="1:3" ht="15">
      <c r="A160" s="7" t="s">
        <v>100</v>
      </c>
      <c r="B160" s="14" t="s">
        <v>101</v>
      </c>
      <c r="C160" s="14"/>
    </row>
    <row r="161" spans="2:14" ht="15">
      <c r="B161" s="14"/>
      <c r="C161" s="14"/>
      <c r="K161" s="14"/>
      <c r="L161" s="78"/>
      <c r="M161" s="78"/>
      <c r="N161" s="78"/>
    </row>
    <row r="162" spans="2:14" ht="15">
      <c r="B162" s="14"/>
      <c r="C162" s="14"/>
      <c r="K162" s="14"/>
      <c r="L162" s="78"/>
      <c r="M162" s="78"/>
      <c r="N162" s="78"/>
    </row>
    <row r="163" spans="2:14" ht="15">
      <c r="B163" s="14"/>
      <c r="C163" s="14"/>
      <c r="K163" s="14"/>
      <c r="L163" s="78"/>
      <c r="M163" s="78"/>
      <c r="N163" s="78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86"/>
      <c r="C198" s="14"/>
    </row>
    <row r="199" spans="2:3" ht="15">
      <c r="B199" s="14"/>
      <c r="C199" s="14"/>
    </row>
    <row r="200" spans="1:3" ht="15">
      <c r="A200" s="186" t="s">
        <v>104</v>
      </c>
      <c r="B200" s="14" t="s">
        <v>119</v>
      </c>
      <c r="C200" s="14"/>
    </row>
    <row r="201" spans="1:3" ht="15">
      <c r="A201" s="187" t="s">
        <v>103</v>
      </c>
      <c r="B201" s="14"/>
      <c r="C201" s="14"/>
    </row>
    <row r="202" spans="1:3" ht="15">
      <c r="A202" s="186" t="s">
        <v>105</v>
      </c>
      <c r="B202" s="14" t="s">
        <v>106</v>
      </c>
      <c r="C202" s="14"/>
    </row>
    <row r="203" spans="1:3" ht="15">
      <c r="A203" s="186" t="s">
        <v>107</v>
      </c>
      <c r="B203" s="14" t="s">
        <v>108</v>
      </c>
      <c r="C203" s="14"/>
    </row>
    <row r="204" spans="1:3" ht="15">
      <c r="A204" s="186" t="s">
        <v>109</v>
      </c>
      <c r="B204" s="14" t="s">
        <v>110</v>
      </c>
      <c r="C204" s="14"/>
    </row>
    <row r="205" spans="1:3" ht="15">
      <c r="A205" s="186" t="s">
        <v>111</v>
      </c>
      <c r="B205" s="14" t="s">
        <v>112</v>
      </c>
      <c r="C205" s="14"/>
    </row>
    <row r="206" spans="1:3" ht="15">
      <c r="A206" s="186" t="s">
        <v>113</v>
      </c>
      <c r="B206" s="14" t="s">
        <v>114</v>
      </c>
      <c r="C206" s="14"/>
    </row>
    <row r="207" spans="1:3" ht="15">
      <c r="A207" s="186" t="s">
        <v>120</v>
      </c>
      <c r="B207" s="14" t="s">
        <v>117</v>
      </c>
      <c r="C207" s="14"/>
    </row>
    <row r="208" spans="1:3" ht="15">
      <c r="A208" s="186" t="s">
        <v>121</v>
      </c>
      <c r="B208" s="14" t="s">
        <v>118</v>
      </c>
      <c r="C208" s="14"/>
    </row>
    <row r="209" spans="1:3" ht="15">
      <c r="A209" s="186" t="s">
        <v>122</v>
      </c>
      <c r="B209" s="14" t="s">
        <v>116</v>
      </c>
      <c r="C209" s="14"/>
    </row>
    <row r="210" spans="1:3" ht="15">
      <c r="A210" s="186" t="s">
        <v>123</v>
      </c>
      <c r="B210" s="14" t="s">
        <v>115</v>
      </c>
      <c r="C210" s="14"/>
    </row>
    <row r="211" spans="1:3" ht="15">
      <c r="A211" s="186" t="s">
        <v>124</v>
      </c>
      <c r="B211" s="14" t="s">
        <v>125</v>
      </c>
      <c r="C211" s="14"/>
    </row>
    <row r="212" spans="1:3" ht="15">
      <c r="A212" s="186" t="s">
        <v>126</v>
      </c>
      <c r="B212" s="14" t="s">
        <v>130</v>
      </c>
      <c r="C212" s="14"/>
    </row>
    <row r="213" spans="1:3" ht="15">
      <c r="A213" s="186" t="s">
        <v>127</v>
      </c>
      <c r="B213" s="14" t="s">
        <v>128</v>
      </c>
      <c r="C213" s="14"/>
    </row>
    <row r="214" spans="1:3" ht="15">
      <c r="A214" s="186" t="s">
        <v>129</v>
      </c>
      <c r="B214" s="14" t="s">
        <v>130</v>
      </c>
      <c r="C214" s="14"/>
    </row>
    <row r="215" spans="1:3" ht="15">
      <c r="A215" s="186" t="s">
        <v>131</v>
      </c>
      <c r="B215" s="14" t="s">
        <v>135</v>
      </c>
      <c r="C215" s="14"/>
    </row>
    <row r="216" spans="1:2" ht="15">
      <c r="A216" s="186" t="s">
        <v>132</v>
      </c>
      <c r="B216" s="7" t="s">
        <v>133</v>
      </c>
    </row>
    <row r="217" spans="1:2" ht="15">
      <c r="A217" s="186" t="s">
        <v>134</v>
      </c>
      <c r="B217" s="7" t="s">
        <v>133</v>
      </c>
    </row>
    <row r="218" spans="1:2" ht="15">
      <c r="A218" s="186" t="s">
        <v>136</v>
      </c>
      <c r="B218" s="7" t="s">
        <v>137</v>
      </c>
    </row>
    <row r="219" spans="1:2" ht="15">
      <c r="A219" s="186" t="s">
        <v>138</v>
      </c>
      <c r="B219" s="7" t="s">
        <v>139</v>
      </c>
    </row>
    <row r="220" ht="15">
      <c r="A220" s="186"/>
    </row>
    <row r="221" ht="15">
      <c r="A221" s="186"/>
    </row>
    <row r="222" ht="15">
      <c r="A222" s="186"/>
    </row>
    <row r="223" ht="15">
      <c r="A223" s="186"/>
    </row>
    <row r="224" ht="15">
      <c r="A224" s="186"/>
    </row>
    <row r="225" ht="15">
      <c r="A225" s="186"/>
    </row>
    <row r="226" ht="15">
      <c r="A226" s="186"/>
    </row>
    <row r="227" ht="15">
      <c r="A227" s="186"/>
    </row>
    <row r="228" ht="15">
      <c r="A228" s="186"/>
    </row>
    <row r="229" ht="15">
      <c r="A229" s="186"/>
    </row>
    <row r="230" ht="15">
      <c r="A230" s="186"/>
    </row>
    <row r="231" ht="15">
      <c r="A231" s="186"/>
    </row>
  </sheetData>
  <sheetProtection/>
  <mergeCells count="2">
    <mergeCell ref="E48:F48"/>
    <mergeCell ref="A3:H3"/>
  </mergeCells>
  <conditionalFormatting sqref="E73:H83 D73:D78 D80:D83">
    <cfRule type="cellIs" priority="1" dxfId="0" operator="equal" stopIfTrue="1">
      <formula>0</formula>
    </cfRule>
  </conditionalFormatting>
  <dataValidations count="1">
    <dataValidation type="list" showInputMessage="1" showErrorMessage="1" sqref="A93:A101">
      <formula1>$A$152:$A$155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 G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2007-08-30T11:55:02Z</cp:lastPrinted>
  <dcterms:created xsi:type="dcterms:W3CDTF">1999-09-14T15:50:48Z</dcterms:created>
  <dcterms:modified xsi:type="dcterms:W3CDTF">2007-08-30T11:55:03Z</dcterms:modified>
  <cp:category/>
  <cp:version/>
  <cp:contentType/>
  <cp:contentStatus/>
</cp:coreProperties>
</file>